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AD.tasnetworks.com.au\user$\user_folders\turnera\Desktop\"/>
    </mc:Choice>
  </mc:AlternateContent>
  <bookViews>
    <workbookView xWindow="120" yWindow="630" windowWidth="19800" windowHeight="11415"/>
  </bookViews>
  <sheets>
    <sheet name="Cover" sheetId="7" r:id="rId1"/>
    <sheet name="2019-20 Fee Based Services" sheetId="1" r:id="rId2"/>
    <sheet name="2019-20 Quoted Services" sheetId="4" r:id="rId3"/>
    <sheet name="2019-20 Metering" sheetId="5" r:id="rId4"/>
    <sheet name="2019-20 Public Lighting" sheetId="6" r:id="rId5"/>
    <sheet name="CPI X-Factors &amp; Adjustments" sheetId="2" r:id="rId6"/>
    <sheet name="ACS Price Control Formula" sheetId="3" r:id="rId7"/>
  </sheets>
  <calcPr calcId="162913"/>
</workbook>
</file>

<file path=xl/calcChain.xml><?xml version="1.0" encoding="utf-8"?>
<calcChain xmlns="http://schemas.openxmlformats.org/spreadsheetml/2006/main">
  <c r="C14" i="4" l="1"/>
  <c r="C24" i="4"/>
  <c r="C20" i="4"/>
  <c r="C14" i="1"/>
  <c r="J5" i="2" l="1"/>
  <c r="K5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I5" i="2" s="1"/>
  <c r="H32" i="2"/>
  <c r="I32" i="2"/>
  <c r="J32" i="2"/>
  <c r="K32" i="2"/>
  <c r="H5" i="2" s="1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27" i="2"/>
  <c r="I27" i="2"/>
  <c r="J27" i="2"/>
  <c r="K27" i="2"/>
  <c r="C14" i="6" l="1"/>
  <c r="C112" i="6" l="1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3" i="5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1" i="1"/>
  <c r="C70" i="1"/>
  <c r="C69" i="1"/>
  <c r="C68" i="1"/>
  <c r="C67" i="1"/>
  <c r="C65" i="1"/>
  <c r="C64" i="1"/>
  <c r="C63" i="1"/>
  <c r="C62" i="1"/>
  <c r="C61" i="1"/>
  <c r="C60" i="1"/>
  <c r="C59" i="1"/>
  <c r="C58" i="1"/>
  <c r="C5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3" i="1"/>
  <c r="C32" i="1"/>
  <c r="C31" i="1"/>
  <c r="C29" i="1"/>
  <c r="C28" i="1"/>
  <c r="C27" i="1"/>
  <c r="C26" i="1"/>
  <c r="C25" i="1"/>
  <c r="C15" i="1"/>
  <c r="C16" i="1"/>
  <c r="C17" i="1"/>
  <c r="C18" i="1"/>
  <c r="C19" i="1"/>
  <c r="C20" i="1"/>
  <c r="C21" i="1"/>
  <c r="C22" i="1"/>
  <c r="C23" i="1"/>
  <c r="C13" i="1"/>
  <c r="C15" i="4"/>
  <c r="C16" i="4"/>
  <c r="C17" i="4"/>
  <c r="C18" i="4"/>
  <c r="C19" i="4"/>
  <c r="C21" i="4"/>
  <c r="C22" i="4"/>
  <c r="C23" i="4"/>
  <c r="C25" i="4"/>
  <c r="C26" i="4"/>
  <c r="C27" i="4"/>
  <c r="C28" i="4"/>
  <c r="C29" i="4"/>
  <c r="C30" i="4"/>
  <c r="C31" i="4"/>
  <c r="C13" i="4"/>
  <c r="G6" i="6" l="1"/>
  <c r="E5" i="6"/>
  <c r="F5" i="6"/>
  <c r="G5" i="6"/>
  <c r="E6" i="6"/>
  <c r="F6" i="6"/>
  <c r="E7" i="6" l="1"/>
  <c r="F7" i="6"/>
  <c r="G7" i="6"/>
  <c r="D7" i="6"/>
  <c r="D6" i="6"/>
  <c r="D5" i="6" l="1"/>
  <c r="E5" i="5" l="1"/>
  <c r="F5" i="5"/>
  <c r="G5" i="5"/>
  <c r="E6" i="5"/>
  <c r="F6" i="5"/>
  <c r="G6" i="5"/>
  <c r="D6" i="5"/>
  <c r="D5" i="5"/>
  <c r="E5" i="4" l="1"/>
  <c r="F5" i="4"/>
  <c r="G5" i="4"/>
  <c r="E6" i="4"/>
  <c r="F6" i="4"/>
  <c r="G6" i="4"/>
  <c r="D6" i="4"/>
  <c r="D5" i="4"/>
  <c r="E6" i="1"/>
  <c r="F6" i="1"/>
  <c r="G6" i="1"/>
  <c r="D6" i="1"/>
  <c r="E5" i="1"/>
  <c r="F5" i="1"/>
  <c r="G5" i="1"/>
  <c r="D5" i="1"/>
  <c r="E4" i="4"/>
  <c r="G36" i="2"/>
  <c r="G35" i="2"/>
  <c r="G34" i="2"/>
  <c r="K26" i="2"/>
  <c r="J26" i="2"/>
  <c r="I26" i="2"/>
  <c r="H26" i="2"/>
  <c r="G26" i="2"/>
  <c r="D4" i="4" l="1"/>
  <c r="D14" i="4" s="1"/>
  <c r="D4" i="6"/>
  <c r="D4" i="5"/>
  <c r="G4" i="4"/>
  <c r="G4" i="6"/>
  <c r="G4" i="5"/>
  <c r="E4" i="6"/>
  <c r="E4" i="5"/>
  <c r="F4" i="4"/>
  <c r="F4" i="6"/>
  <c r="F4" i="5"/>
  <c r="E4" i="1"/>
  <c r="G4" i="1"/>
  <c r="F4" i="1"/>
  <c r="D4" i="1"/>
  <c r="D14" i="1" s="1"/>
  <c r="E14" i="4" l="1"/>
  <c r="E14" i="1"/>
  <c r="F14" i="4"/>
  <c r="D20" i="4"/>
  <c r="D24" i="4"/>
  <c r="D20" i="1"/>
  <c r="D81" i="1"/>
  <c r="D59" i="1"/>
  <c r="D73" i="1"/>
  <c r="D68" i="1"/>
  <c r="D41" i="1"/>
  <c r="D32" i="1"/>
  <c r="D25" i="1"/>
  <c r="D17" i="1"/>
  <c r="D67" i="1"/>
  <c r="D21" i="1"/>
  <c r="D19" i="1"/>
  <c r="D31" i="1"/>
  <c r="D15" i="1"/>
  <c r="D13" i="1"/>
  <c r="D49" i="1"/>
  <c r="D58" i="1"/>
  <c r="D50" i="1"/>
  <c r="D16" i="1"/>
  <c r="D23" i="1"/>
  <c r="D42" i="1"/>
  <c r="D57" i="1"/>
  <c r="D79" i="1"/>
  <c r="D51" i="1"/>
  <c r="D82" i="1"/>
  <c r="D76" i="1"/>
  <c r="D26" i="1"/>
  <c r="D78" i="1"/>
  <c r="D52" i="1"/>
  <c r="D27" i="1"/>
  <c r="D83" i="1"/>
  <c r="D33" i="1"/>
  <c r="D85" i="1"/>
  <c r="D63" i="1"/>
  <c r="D35" i="1"/>
  <c r="D38" i="1"/>
  <c r="D65" i="1"/>
  <c r="D80" i="1"/>
  <c r="D61" i="1"/>
  <c r="D86" i="1"/>
  <c r="D74" i="1"/>
  <c r="D55" i="1"/>
  <c r="D77" i="1"/>
  <c r="D60" i="1"/>
  <c r="D84" i="1"/>
  <c r="D75" i="1"/>
  <c r="D28" i="1"/>
  <c r="D29" i="1"/>
  <c r="D18" i="1"/>
  <c r="D45" i="1"/>
  <c r="D70" i="1"/>
  <c r="D62" i="1"/>
  <c r="D36" i="1"/>
  <c r="D37" i="1"/>
  <c r="D47" i="1"/>
  <c r="D46" i="1"/>
  <c r="D22" i="1"/>
  <c r="D69" i="1"/>
  <c r="D43" i="1"/>
  <c r="D44" i="1"/>
  <c r="D53" i="1"/>
  <c r="D48" i="1"/>
  <c r="D64" i="1"/>
  <c r="D54" i="1"/>
  <c r="D71" i="1"/>
  <c r="D40" i="1"/>
  <c r="D100" i="6"/>
  <c r="D77" i="6"/>
  <c r="D15" i="6"/>
  <c r="D65" i="6"/>
  <c r="D78" i="6"/>
  <c r="D70" i="6"/>
  <c r="D41" i="6"/>
  <c r="D19" i="6"/>
  <c r="E19" i="6" s="1"/>
  <c r="F19" i="6" s="1"/>
  <c r="G19" i="6" s="1"/>
  <c r="D80" i="6"/>
  <c r="D99" i="6"/>
  <c r="D50" i="6"/>
  <c r="D105" i="6"/>
  <c r="D56" i="6"/>
  <c r="D72" i="6"/>
  <c r="E72" i="6" s="1"/>
  <c r="F72" i="6" s="1"/>
  <c r="G72" i="6" s="1"/>
  <c r="D94" i="6"/>
  <c r="E94" i="6" s="1"/>
  <c r="F94" i="6" s="1"/>
  <c r="G94" i="6" s="1"/>
  <c r="D76" i="6"/>
  <c r="D39" i="6"/>
  <c r="E39" i="6" s="1"/>
  <c r="F39" i="6" s="1"/>
  <c r="G39" i="6" s="1"/>
  <c r="D35" i="6"/>
  <c r="E35" i="6" s="1"/>
  <c r="F35" i="6" s="1"/>
  <c r="G35" i="6" s="1"/>
  <c r="D89" i="6"/>
  <c r="E89" i="6" s="1"/>
  <c r="F89" i="6" s="1"/>
  <c r="G89" i="6" s="1"/>
  <c r="D22" i="6"/>
  <c r="D34" i="6"/>
  <c r="D106" i="6"/>
  <c r="D59" i="6"/>
  <c r="D82" i="6"/>
  <c r="D43" i="6"/>
  <c r="E43" i="6" s="1"/>
  <c r="F43" i="6" s="1"/>
  <c r="G43" i="6" s="1"/>
  <c r="D23" i="6"/>
  <c r="E23" i="6" s="1"/>
  <c r="F23" i="6" s="1"/>
  <c r="G23" i="6" s="1"/>
  <c r="D111" i="6"/>
  <c r="D38" i="6"/>
  <c r="D20" i="6"/>
  <c r="E20" i="6" s="1"/>
  <c r="F20" i="6" s="1"/>
  <c r="G20" i="6" s="1"/>
  <c r="D66" i="6"/>
  <c r="D84" i="6"/>
  <c r="D88" i="6"/>
  <c r="D110" i="6"/>
  <c r="D30" i="6"/>
  <c r="D29" i="6"/>
  <c r="D52" i="6"/>
  <c r="D101" i="6"/>
  <c r="E101" i="6" s="1"/>
  <c r="F101" i="6" s="1"/>
  <c r="G101" i="6" s="1"/>
  <c r="D21" i="6"/>
  <c r="E21" i="6" s="1"/>
  <c r="F21" i="6" s="1"/>
  <c r="G21" i="6" s="1"/>
  <c r="D90" i="6"/>
  <c r="E90" i="6" s="1"/>
  <c r="F90" i="6" s="1"/>
  <c r="G90" i="6" s="1"/>
  <c r="D107" i="6"/>
  <c r="D93" i="6"/>
  <c r="E93" i="6" s="1"/>
  <c r="F93" i="6" s="1"/>
  <c r="G93" i="6" s="1"/>
  <c r="D92" i="6"/>
  <c r="D108" i="6"/>
  <c r="D73" i="6"/>
  <c r="E73" i="6" s="1"/>
  <c r="F73" i="6" s="1"/>
  <c r="G73" i="6" s="1"/>
  <c r="D102" i="6"/>
  <c r="D33" i="6"/>
  <c r="D57" i="6"/>
  <c r="D86" i="6"/>
  <c r="D46" i="6"/>
  <c r="E46" i="6" s="1"/>
  <c r="F46" i="6" s="1"/>
  <c r="G46" i="6" s="1"/>
  <c r="D36" i="6"/>
  <c r="E36" i="6" s="1"/>
  <c r="F36" i="6" s="1"/>
  <c r="G36" i="6" s="1"/>
  <c r="D104" i="6"/>
  <c r="D85" i="6"/>
  <c r="D45" i="6"/>
  <c r="E45" i="6" s="1"/>
  <c r="F45" i="6" s="1"/>
  <c r="G45" i="6" s="1"/>
  <c r="D54" i="6"/>
  <c r="D62" i="6"/>
  <c r="D79" i="6"/>
  <c r="D71" i="6"/>
  <c r="E71" i="6" s="1"/>
  <c r="F71" i="6" s="1"/>
  <c r="G71" i="6" s="1"/>
  <c r="D48" i="6"/>
  <c r="D61" i="6"/>
  <c r="D96" i="6"/>
  <c r="E96" i="6" s="1"/>
  <c r="F96" i="6" s="1"/>
  <c r="G96" i="6" s="1"/>
  <c r="D69" i="6"/>
  <c r="D53" i="6"/>
  <c r="D58" i="6"/>
  <c r="D60" i="6"/>
  <c r="D91" i="6"/>
  <c r="D81" i="6"/>
  <c r="D16" i="6"/>
  <c r="D67" i="6"/>
  <c r="E67" i="6" s="1"/>
  <c r="F67" i="6" s="1"/>
  <c r="G67" i="6" s="1"/>
  <c r="D83" i="6"/>
  <c r="D28" i="6"/>
  <c r="D95" i="6"/>
  <c r="E95" i="6" s="1"/>
  <c r="F95" i="6" s="1"/>
  <c r="G95" i="6" s="1"/>
  <c r="D42" i="6"/>
  <c r="D40" i="6"/>
  <c r="E40" i="6" s="1"/>
  <c r="F40" i="6" s="1"/>
  <c r="G40" i="6" s="1"/>
  <c r="D64" i="6"/>
  <c r="E64" i="6" s="1"/>
  <c r="F64" i="6" s="1"/>
  <c r="G64" i="6" s="1"/>
  <c r="D98" i="6"/>
  <c r="D18" i="6"/>
  <c r="D37" i="6"/>
  <c r="D31" i="6"/>
  <c r="D14" i="6"/>
  <c r="E14" i="6" s="1"/>
  <c r="F14" i="6" s="1"/>
  <c r="G14" i="6" s="1"/>
  <c r="D26" i="6"/>
  <c r="E26" i="6" s="1"/>
  <c r="F26" i="6" s="1"/>
  <c r="G26" i="6" s="1"/>
  <c r="D25" i="6"/>
  <c r="E25" i="6" s="1"/>
  <c r="F25" i="6" s="1"/>
  <c r="G25" i="6" s="1"/>
  <c r="D87" i="6"/>
  <c r="D44" i="6"/>
  <c r="E44" i="6" s="1"/>
  <c r="F44" i="6" s="1"/>
  <c r="G44" i="6" s="1"/>
  <c r="D55" i="6"/>
  <c r="D32" i="6"/>
  <c r="D51" i="6"/>
  <c r="E51" i="6" s="1"/>
  <c r="F51" i="6" s="1"/>
  <c r="G51" i="6" s="1"/>
  <c r="D49" i="6"/>
  <c r="D17" i="6"/>
  <c r="E17" i="6" s="1"/>
  <c r="F17" i="6" s="1"/>
  <c r="G17" i="6" s="1"/>
  <c r="D27" i="6"/>
  <c r="E27" i="6" s="1"/>
  <c r="F27" i="6" s="1"/>
  <c r="G27" i="6" s="1"/>
  <c r="D47" i="6"/>
  <c r="D24" i="6"/>
  <c r="E24" i="6" s="1"/>
  <c r="F24" i="6" s="1"/>
  <c r="G24" i="6" s="1"/>
  <c r="D97" i="6"/>
  <c r="D112" i="6"/>
  <c r="D109" i="6"/>
  <c r="D74" i="6"/>
  <c r="D75" i="6"/>
  <c r="D68" i="6"/>
  <c r="D103" i="6"/>
  <c r="D27" i="5"/>
  <c r="D25" i="5"/>
  <c r="D18" i="5"/>
  <c r="D16" i="5"/>
  <c r="D14" i="5"/>
  <c r="D22" i="5"/>
  <c r="D24" i="5"/>
  <c r="D17" i="5"/>
  <c r="D15" i="5"/>
  <c r="D13" i="5"/>
  <c r="D26" i="5"/>
  <c r="D19" i="5"/>
  <c r="D21" i="5"/>
  <c r="D23" i="5"/>
  <c r="D17" i="4"/>
  <c r="D16" i="4"/>
  <c r="D26" i="4"/>
  <c r="D30" i="4"/>
  <c r="D13" i="4"/>
  <c r="D29" i="4"/>
  <c r="D22" i="4"/>
  <c r="D18" i="4"/>
  <c r="D21" i="4"/>
  <c r="D31" i="4"/>
  <c r="D15" i="4"/>
  <c r="D28" i="4"/>
  <c r="D25" i="4"/>
  <c r="D19" i="4"/>
  <c r="D27" i="4"/>
  <c r="D23" i="4"/>
  <c r="E23" i="5" l="1"/>
  <c r="E13" i="5"/>
  <c r="E22" i="5"/>
  <c r="E25" i="5"/>
  <c r="E75" i="6"/>
  <c r="E97" i="6"/>
  <c r="E55" i="6"/>
  <c r="E18" i="6"/>
  <c r="E42" i="6"/>
  <c r="E60" i="6"/>
  <c r="E79" i="6"/>
  <c r="E85" i="6"/>
  <c r="E86" i="6"/>
  <c r="E107" i="6"/>
  <c r="E52" i="6"/>
  <c r="E88" i="6"/>
  <c r="E38" i="6"/>
  <c r="E82" i="6"/>
  <c r="E22" i="6"/>
  <c r="E76" i="6"/>
  <c r="E105" i="6"/>
  <c r="E65" i="6"/>
  <c r="E40" i="1"/>
  <c r="E48" i="1"/>
  <c r="E69" i="1"/>
  <c r="E37" i="1"/>
  <c r="E45" i="1"/>
  <c r="E75" i="1"/>
  <c r="F75" i="1" s="1"/>
  <c r="G75" i="1" s="1"/>
  <c r="E55" i="1"/>
  <c r="E80" i="1"/>
  <c r="F80" i="1" s="1"/>
  <c r="G80" i="1" s="1"/>
  <c r="E63" i="1"/>
  <c r="E27" i="1"/>
  <c r="E76" i="1"/>
  <c r="F76" i="1" s="1"/>
  <c r="G76" i="1" s="1"/>
  <c r="E57" i="1"/>
  <c r="E50" i="1"/>
  <c r="E15" i="1"/>
  <c r="E67" i="1"/>
  <c r="E41" i="1"/>
  <c r="E81" i="1"/>
  <c r="F81" i="1" s="1"/>
  <c r="G81" i="1" s="1"/>
  <c r="E21" i="5"/>
  <c r="E15" i="5"/>
  <c r="E27" i="5"/>
  <c r="E74" i="6"/>
  <c r="E49" i="6"/>
  <c r="E98" i="6"/>
  <c r="E16" i="6"/>
  <c r="E58" i="6"/>
  <c r="E61" i="6"/>
  <c r="E62" i="6"/>
  <c r="E104" i="6"/>
  <c r="E57" i="6"/>
  <c r="E108" i="6"/>
  <c r="E29" i="6"/>
  <c r="E84" i="6"/>
  <c r="E111" i="6"/>
  <c r="E59" i="6"/>
  <c r="E50" i="6"/>
  <c r="E41" i="6"/>
  <c r="E15" i="6"/>
  <c r="E71" i="1"/>
  <c r="E53" i="1"/>
  <c r="E22" i="1"/>
  <c r="E36" i="1"/>
  <c r="E18" i="1"/>
  <c r="E84" i="1"/>
  <c r="F84" i="1" s="1"/>
  <c r="G84" i="1" s="1"/>
  <c r="E74" i="1"/>
  <c r="F74" i="1" s="1"/>
  <c r="G74" i="1" s="1"/>
  <c r="E65" i="1"/>
  <c r="E85" i="1"/>
  <c r="F85" i="1" s="1"/>
  <c r="G85" i="1" s="1"/>
  <c r="E52" i="1"/>
  <c r="E82" i="1"/>
  <c r="F82" i="1" s="1"/>
  <c r="G82" i="1" s="1"/>
  <c r="E42" i="1"/>
  <c r="E58" i="1"/>
  <c r="E31" i="1"/>
  <c r="E17" i="1"/>
  <c r="E68" i="1"/>
  <c r="E20" i="1"/>
  <c r="F14" i="1"/>
  <c r="E14" i="5"/>
  <c r="E19" i="5"/>
  <c r="E17" i="5"/>
  <c r="E16" i="5"/>
  <c r="E103" i="6"/>
  <c r="E109" i="6"/>
  <c r="E47" i="6"/>
  <c r="E87" i="6"/>
  <c r="E31" i="6"/>
  <c r="E28" i="6"/>
  <c r="E81" i="6"/>
  <c r="E53" i="6"/>
  <c r="E48" i="6"/>
  <c r="E54" i="6"/>
  <c r="E33" i="6"/>
  <c r="E92" i="6"/>
  <c r="E30" i="6"/>
  <c r="E66" i="6"/>
  <c r="E106" i="6"/>
  <c r="E99" i="6"/>
  <c r="E70" i="6"/>
  <c r="E77" i="6"/>
  <c r="E54" i="1"/>
  <c r="E44" i="1"/>
  <c r="E46" i="1"/>
  <c r="E62" i="1"/>
  <c r="E29" i="1"/>
  <c r="E60" i="1"/>
  <c r="E86" i="1"/>
  <c r="F86" i="1" s="1"/>
  <c r="G86" i="1" s="1"/>
  <c r="E38" i="1"/>
  <c r="E33" i="1"/>
  <c r="E78" i="1"/>
  <c r="F78" i="1" s="1"/>
  <c r="G78" i="1" s="1"/>
  <c r="E51" i="1"/>
  <c r="E23" i="1"/>
  <c r="E49" i="1"/>
  <c r="E19" i="1"/>
  <c r="E25" i="1"/>
  <c r="E73" i="1"/>
  <c r="F73" i="1" s="1"/>
  <c r="G73" i="1" s="1"/>
  <c r="E26" i="5"/>
  <c r="E24" i="5"/>
  <c r="E18" i="5"/>
  <c r="E68" i="6"/>
  <c r="E112" i="6"/>
  <c r="E32" i="6"/>
  <c r="E37" i="6"/>
  <c r="E83" i="6"/>
  <c r="E91" i="6"/>
  <c r="E69" i="6"/>
  <c r="E102" i="6"/>
  <c r="E110" i="6"/>
  <c r="E34" i="6"/>
  <c r="E56" i="6"/>
  <c r="E80" i="6"/>
  <c r="E78" i="6"/>
  <c r="E100" i="6"/>
  <c r="E64" i="1"/>
  <c r="E43" i="1"/>
  <c r="E47" i="1"/>
  <c r="E70" i="1"/>
  <c r="E28" i="1"/>
  <c r="E77" i="1"/>
  <c r="F77" i="1" s="1"/>
  <c r="G77" i="1" s="1"/>
  <c r="E61" i="1"/>
  <c r="E35" i="1"/>
  <c r="E83" i="1"/>
  <c r="F83" i="1" s="1"/>
  <c r="G83" i="1" s="1"/>
  <c r="E26" i="1"/>
  <c r="E79" i="1"/>
  <c r="F79" i="1" s="1"/>
  <c r="G79" i="1" s="1"/>
  <c r="E16" i="1"/>
  <c r="E13" i="1"/>
  <c r="E21" i="1"/>
  <c r="E32" i="1"/>
  <c r="E59" i="1"/>
  <c r="E30" i="4"/>
  <c r="G14" i="4"/>
  <c r="E15" i="4"/>
  <c r="E31" i="4"/>
  <c r="E21" i="4"/>
  <c r="E17" i="4"/>
  <c r="E23" i="4"/>
  <c r="E18" i="4"/>
  <c r="E27" i="4"/>
  <c r="E22" i="4"/>
  <c r="E19" i="4"/>
  <c r="E29" i="4"/>
  <c r="E24" i="4"/>
  <c r="E25" i="4"/>
  <c r="E13" i="4"/>
  <c r="E20" i="4"/>
  <c r="E26" i="4"/>
  <c r="E28" i="4"/>
  <c r="E16" i="4"/>
  <c r="F13" i="1" l="1"/>
  <c r="F28" i="1"/>
  <c r="F47" i="1"/>
  <c r="F78" i="6"/>
  <c r="F110" i="6"/>
  <c r="F69" i="6"/>
  <c r="F32" i="6"/>
  <c r="F68" i="6"/>
  <c r="F24" i="5"/>
  <c r="F19" i="1"/>
  <c r="F23" i="1"/>
  <c r="F38" i="1"/>
  <c r="F62" i="1"/>
  <c r="F66" i="6"/>
  <c r="F21" i="1"/>
  <c r="F70" i="1"/>
  <c r="F100" i="6"/>
  <c r="F34" i="6"/>
  <c r="F91" i="6"/>
  <c r="F112" i="6"/>
  <c r="F25" i="1"/>
  <c r="F46" i="1"/>
  <c r="F70" i="6"/>
  <c r="F30" i="6"/>
  <c r="F48" i="6"/>
  <c r="F31" i="6"/>
  <c r="F103" i="6"/>
  <c r="F17" i="5"/>
  <c r="F14" i="5"/>
  <c r="F17" i="1"/>
  <c r="F58" i="1"/>
  <c r="F18" i="1"/>
  <c r="F22" i="1"/>
  <c r="F71" i="1"/>
  <c r="F41" i="6"/>
  <c r="F59" i="6"/>
  <c r="F84" i="6"/>
  <c r="F108" i="6"/>
  <c r="F104" i="6"/>
  <c r="F61" i="6"/>
  <c r="F16" i="6"/>
  <c r="F49" i="6"/>
  <c r="F27" i="5"/>
  <c r="F21" i="5"/>
  <c r="F41" i="1"/>
  <c r="F15" i="1"/>
  <c r="F57" i="1"/>
  <c r="F27" i="1"/>
  <c r="F37" i="1"/>
  <c r="F48" i="1"/>
  <c r="F65" i="6"/>
  <c r="F76" i="6"/>
  <c r="F82" i="6"/>
  <c r="F88" i="6"/>
  <c r="F107" i="6"/>
  <c r="F85" i="6"/>
  <c r="F60" i="6"/>
  <c r="F18" i="6"/>
  <c r="F97" i="6"/>
  <c r="F25" i="5"/>
  <c r="F13" i="5"/>
  <c r="F59" i="1"/>
  <c r="F16" i="1"/>
  <c r="F26" i="1"/>
  <c r="F35" i="1"/>
  <c r="F43" i="1"/>
  <c r="F80" i="6"/>
  <c r="F102" i="6"/>
  <c r="F37" i="6"/>
  <c r="F18" i="5"/>
  <c r="F26" i="5"/>
  <c r="F49" i="1"/>
  <c r="F51" i="1"/>
  <c r="F33" i="1"/>
  <c r="F29" i="1"/>
  <c r="F54" i="1"/>
  <c r="F106" i="6"/>
  <c r="F33" i="6"/>
  <c r="F81" i="6"/>
  <c r="F47" i="6"/>
  <c r="F20" i="1"/>
  <c r="F32" i="1"/>
  <c r="F61" i="1"/>
  <c r="F64" i="1"/>
  <c r="F56" i="6"/>
  <c r="F83" i="6"/>
  <c r="F60" i="1"/>
  <c r="F44" i="1"/>
  <c r="F77" i="6"/>
  <c r="F99" i="6"/>
  <c r="F92" i="6"/>
  <c r="F54" i="6"/>
  <c r="F53" i="6"/>
  <c r="F28" i="6"/>
  <c r="F87" i="6"/>
  <c r="F109" i="6"/>
  <c r="F16" i="5"/>
  <c r="F19" i="5"/>
  <c r="G14" i="1"/>
  <c r="F68" i="1"/>
  <c r="F31" i="1"/>
  <c r="F42" i="1"/>
  <c r="F52" i="1"/>
  <c r="F65" i="1"/>
  <c r="F36" i="1"/>
  <c r="F53" i="1"/>
  <c r="F15" i="6"/>
  <c r="F50" i="6"/>
  <c r="F111" i="6"/>
  <c r="F29" i="6"/>
  <c r="F57" i="6"/>
  <c r="F62" i="6"/>
  <c r="F58" i="6"/>
  <c r="F98" i="6"/>
  <c r="F74" i="6"/>
  <c r="F15" i="5"/>
  <c r="F67" i="1"/>
  <c r="F50" i="1"/>
  <c r="F63" i="1"/>
  <c r="F55" i="1"/>
  <c r="F45" i="1"/>
  <c r="F69" i="1"/>
  <c r="F40" i="1"/>
  <c r="F105" i="6"/>
  <c r="F22" i="6"/>
  <c r="F38" i="6"/>
  <c r="F52" i="6"/>
  <c r="F86" i="6"/>
  <c r="F79" i="6"/>
  <c r="F42" i="6"/>
  <c r="F55" i="6"/>
  <c r="F75" i="6"/>
  <c r="F22" i="5"/>
  <c r="F23" i="5"/>
  <c r="F28" i="4"/>
  <c r="F25" i="4"/>
  <c r="F22" i="4"/>
  <c r="F17" i="4"/>
  <c r="F26" i="4"/>
  <c r="F24" i="4"/>
  <c r="F27" i="4"/>
  <c r="F21" i="4"/>
  <c r="F30" i="4"/>
  <c r="F20" i="4"/>
  <c r="F29" i="4"/>
  <c r="F18" i="4"/>
  <c r="F31" i="4"/>
  <c r="F16" i="4"/>
  <c r="F13" i="4"/>
  <c r="F19" i="4"/>
  <c r="F23" i="4"/>
  <c r="F15" i="4"/>
  <c r="G55" i="6" l="1"/>
  <c r="G52" i="6"/>
  <c r="G40" i="1"/>
  <c r="G63" i="1"/>
  <c r="G74" i="6"/>
  <c r="G57" i="6"/>
  <c r="G15" i="6"/>
  <c r="G52" i="1"/>
  <c r="G87" i="6"/>
  <c r="G60" i="1"/>
  <c r="G75" i="6"/>
  <c r="G86" i="6"/>
  <c r="G105" i="6"/>
  <c r="G55" i="1"/>
  <c r="G50" i="1"/>
  <c r="G62" i="6"/>
  <c r="G50" i="6"/>
  <c r="G65" i="1"/>
  <c r="G68" i="1"/>
  <c r="G19" i="5"/>
  <c r="G28" i="6"/>
  <c r="G99" i="6"/>
  <c r="G83" i="6"/>
  <c r="G64" i="1"/>
  <c r="G32" i="1"/>
  <c r="G47" i="6"/>
  <c r="G54" i="1"/>
  <c r="G33" i="1"/>
  <c r="G49" i="1"/>
  <c r="G18" i="5"/>
  <c r="G102" i="6"/>
  <c r="G43" i="1"/>
  <c r="G26" i="1"/>
  <c r="G59" i="1"/>
  <c r="G25" i="5"/>
  <c r="G18" i="6"/>
  <c r="G85" i="6"/>
  <c r="G88" i="6"/>
  <c r="G76" i="6"/>
  <c r="G48" i="1"/>
  <c r="G27" i="1"/>
  <c r="G15" i="1"/>
  <c r="G21" i="5"/>
  <c r="G49" i="6"/>
  <c r="G61" i="6"/>
  <c r="G108" i="6"/>
  <c r="G59" i="6"/>
  <c r="G71" i="1"/>
  <c r="G18" i="1"/>
  <c r="G17" i="1"/>
  <c r="G17" i="5"/>
  <c r="G31" i="6"/>
  <c r="G30" i="6"/>
  <c r="G46" i="1"/>
  <c r="G112" i="6"/>
  <c r="G34" i="6"/>
  <c r="G70" i="1"/>
  <c r="G66" i="6"/>
  <c r="G38" i="1"/>
  <c r="G19" i="1"/>
  <c r="G68" i="6"/>
  <c r="G69" i="6"/>
  <c r="G78" i="6"/>
  <c r="G28" i="1"/>
  <c r="G23" i="5"/>
  <c r="G42" i="6"/>
  <c r="G38" i="6"/>
  <c r="G69" i="1"/>
  <c r="G15" i="5"/>
  <c r="G98" i="6"/>
  <c r="G29" i="6"/>
  <c r="G53" i="1"/>
  <c r="G42" i="1"/>
  <c r="G109" i="6"/>
  <c r="G54" i="6"/>
  <c r="G44" i="1"/>
  <c r="G33" i="6"/>
  <c r="G22" i="5"/>
  <c r="G79" i="6"/>
  <c r="G22" i="6"/>
  <c r="G45" i="1"/>
  <c r="G67" i="1"/>
  <c r="G58" i="6"/>
  <c r="G111" i="6"/>
  <c r="G36" i="1"/>
  <c r="G31" i="1"/>
  <c r="G16" i="5"/>
  <c r="G53" i="6"/>
  <c r="G92" i="6"/>
  <c r="G77" i="6"/>
  <c r="G56" i="6"/>
  <c r="G61" i="1"/>
  <c r="G20" i="1"/>
  <c r="G81" i="6"/>
  <c r="G106" i="6"/>
  <c r="G29" i="1"/>
  <c r="G51" i="1"/>
  <c r="G26" i="5"/>
  <c r="G37" i="6"/>
  <c r="G80" i="6"/>
  <c r="G35" i="1"/>
  <c r="G16" i="1"/>
  <c r="G13" i="5"/>
  <c r="G97" i="6"/>
  <c r="G60" i="6"/>
  <c r="G107" i="6"/>
  <c r="G82" i="6"/>
  <c r="G65" i="6"/>
  <c r="G37" i="1"/>
  <c r="G57" i="1"/>
  <c r="G41" i="1"/>
  <c r="G27" i="5"/>
  <c r="G16" i="6"/>
  <c r="G104" i="6"/>
  <c r="G84" i="6"/>
  <c r="G41" i="6"/>
  <c r="G22" i="1"/>
  <c r="G58" i="1"/>
  <c r="G14" i="5"/>
  <c r="G103" i="6"/>
  <c r="G48" i="6"/>
  <c r="G70" i="6"/>
  <c r="G25" i="1"/>
  <c r="G91" i="6"/>
  <c r="G100" i="6"/>
  <c r="G21" i="1"/>
  <c r="G62" i="1"/>
  <c r="G23" i="1"/>
  <c r="G24" i="5"/>
  <c r="G32" i="6"/>
  <c r="G110" i="6"/>
  <c r="G47" i="1"/>
  <c r="G13" i="1"/>
  <c r="G23" i="4"/>
  <c r="G30" i="4"/>
  <c r="G19" i="4"/>
  <c r="G21" i="4"/>
  <c r="G13" i="4"/>
  <c r="G22" i="4"/>
  <c r="G31" i="4"/>
  <c r="G26" i="4"/>
  <c r="G28" i="4"/>
  <c r="G18" i="4"/>
  <c r="G17" i="4"/>
  <c r="G29" i="4"/>
  <c r="G27" i="4"/>
  <c r="G15" i="4"/>
  <c r="G16" i="4"/>
  <c r="G20" i="4"/>
  <c r="G24" i="4"/>
  <c r="G25" i="4"/>
</calcChain>
</file>

<file path=xl/comments1.xml><?xml version="1.0" encoding="utf-8"?>
<comments xmlns="http://schemas.openxmlformats.org/spreadsheetml/2006/main">
  <authors>
    <author>Esther Pither</author>
  </authors>
  <commentList>
    <comment ref="K38" authorId="0" shapeId="0">
      <text>
        <r>
          <rPr>
            <b/>
            <sz val="9"/>
            <color indexed="81"/>
            <rFont val="Tahoma"/>
            <family val="2"/>
          </rPr>
          <t>Esther Pither:</t>
        </r>
        <r>
          <rPr>
            <sz val="9"/>
            <color indexed="81"/>
            <rFont val="Tahoma"/>
            <family val="2"/>
          </rPr>
          <t xml:space="preserve">
As per final Regulatory decision for 2019-24
</t>
        </r>
      </text>
    </comment>
  </commentList>
</comments>
</file>

<file path=xl/sharedStrings.xml><?xml version="1.0" encoding="utf-8"?>
<sst xmlns="http://schemas.openxmlformats.org/spreadsheetml/2006/main" count="400" uniqueCount="214">
  <si>
    <t>De-energisation, re-energisation, special reads and retail contract terminations</t>
  </si>
  <si>
    <t>Site visit - non-scheduled visit</t>
  </si>
  <si>
    <t>Site visit - same day premium service</t>
  </si>
  <si>
    <t>Site visit - after hours</t>
  </si>
  <si>
    <t>Site visit - credit actions or site issues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</si>
  <si>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</si>
  <si>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</si>
  <si>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</si>
  <si>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</si>
  <si>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Transfer of retailer</t>
  </si>
  <si>
    <t>Meter test</t>
  </si>
  <si>
    <t>Meter test - single phase</t>
  </si>
  <si>
    <t>Meter test - multi phase</t>
  </si>
  <si>
    <t>Meter test – current transformer (CT)</t>
  </si>
  <si>
    <t>Meter test - after hours</t>
  </si>
  <si>
    <t>Meter test - wasted visit</t>
  </si>
  <si>
    <t>Supply abolishment</t>
  </si>
  <si>
    <t>Remove service &amp; meters</t>
  </si>
  <si>
    <t>Supply abolishment - after hours</t>
  </si>
  <si>
    <t>Supply abolishment - wasted visit</t>
  </si>
  <si>
    <t>Truck tee-up</t>
  </si>
  <si>
    <t xml:space="preserve">Tee-up/Appointment </t>
  </si>
  <si>
    <t>Tee-up/Appointment – after hours</t>
  </si>
  <si>
    <t>Tee-up/Appointment – no truck – after hours</t>
  </si>
  <si>
    <t>Tee-up/Appointment – wasted visit</t>
  </si>
  <si>
    <t>Miscellaneous service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</si>
  <si>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</si>
  <si>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</si>
  <si>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</si>
  <si>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</si>
  <si>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</si>
  <si>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</si>
  <si>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</si>
  <si>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 – after hours</t>
  </si>
  <si>
    <t>Miscellaneous service – wasted visit</t>
  </si>
  <si>
    <t>Administration</t>
  </si>
  <si>
    <t>Statutory right - access prevented</t>
  </si>
  <si>
    <t>Tariff change</t>
  </si>
  <si>
    <t>Emergency maintenance contestable meters</t>
  </si>
  <si>
    <t>Emergency maintenance contestable meters - after hours</t>
  </si>
  <si>
    <t>Meter recovery and disposal</t>
  </si>
  <si>
    <t>Basic Connection establishment charges (including temporary builders supply)</t>
  </si>
  <si>
    <t>Creation of a NMI</t>
  </si>
  <si>
    <t>Overhead service, single span - single phase</t>
  </si>
  <si>
    <t>Overhead service, single span - multi phase</t>
  </si>
  <si>
    <t xml:space="preserve">Underground service in turret/cabinet - single phase </t>
  </si>
  <si>
    <t xml:space="preserve">Underground service in turret/cabinet - multi phase </t>
  </si>
  <si>
    <t>Underground service with pole mounted fuse - single phase</t>
  </si>
  <si>
    <t>Underground service with pole mounted fuse - multi phase</t>
  </si>
  <si>
    <t>Basic connection – after hours</t>
  </si>
  <si>
    <t>Connection establishment - wasted visit</t>
  </si>
  <si>
    <t>Temporary Disconnection/Reconnection</t>
  </si>
  <si>
    <t>Disconnect/reconnect overhead service for facia repairs - single phase</t>
  </si>
  <si>
    <t>Disconnect/reconnect overhead service for facia repairs - multi phase</t>
  </si>
  <si>
    <t>Temporary disconnect/reconnect – retailer requested outage</t>
  </si>
  <si>
    <t>Temporary disconnect/reconnect – after hours</t>
  </si>
  <si>
    <t>Temporary disconnect/reconnect – wasted visit</t>
  </si>
  <si>
    <t xml:space="preserve">Basic connection alteration  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</si>
  <si>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</si>
  <si>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</si>
  <si>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</si>
  <si>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pole</t>
  </si>
  <si>
    <t>Connection of new consumer mains to an existing installation – underground multi phase to turret</t>
  </si>
  <si>
    <t>Connection of new consumer mains to an existing installation – underground multi phase to pole</t>
  </si>
  <si>
    <t>Augment single phase overhead service to multi 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</si>
  <si>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</si>
  <si>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</si>
  <si>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</si>
  <si>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(pole)</t>
  </si>
  <si>
    <t>Augment multi phase overhead service to underground supply (pole)</t>
  </si>
  <si>
    <t>Basic connection alteration – after hours</t>
  </si>
  <si>
    <t>Basic connection wasted visit</t>
  </si>
  <si>
    <t>X-Factor</t>
  </si>
  <si>
    <t>Consumer Price index</t>
  </si>
  <si>
    <t>Quarter ending</t>
  </si>
  <si>
    <t>Quarter to Quarter change</t>
  </si>
  <si>
    <t>Year</t>
  </si>
  <si>
    <t>31 March</t>
  </si>
  <si>
    <t>30 June</t>
  </si>
  <si>
    <t>30 September</t>
  </si>
  <si>
    <t>31 December</t>
  </si>
  <si>
    <t>Weighted average of eight capital cities</t>
  </si>
  <si>
    <t>Source: Australian Bureau of Statistics (ABS)</t>
  </si>
  <si>
    <t>Service Type</t>
  </si>
  <si>
    <t>2019-20</t>
  </si>
  <si>
    <t>2020-21</t>
  </si>
  <si>
    <t>2021-22</t>
  </si>
  <si>
    <t>2022-23</t>
  </si>
  <si>
    <t>2023-24</t>
  </si>
  <si>
    <t>Estimate (if actuals unavailable)</t>
  </si>
  <si>
    <t>CPI - December to December (Rounded 2 decimal places)</t>
  </si>
  <si>
    <t>Ancillary Service - Fee Based Services</t>
  </si>
  <si>
    <t>Ancillary Service - Quoted Services</t>
  </si>
  <si>
    <t>Metering</t>
  </si>
  <si>
    <t>Public Lighting</t>
  </si>
  <si>
    <t xml:space="preserve">CPI   </t>
  </si>
  <si>
    <r>
      <t>X-Factor (X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</si>
  <si>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CPI (</t>
    </r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  <scheme val="minor"/>
      </rPr>
      <t>CPI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</si>
  <si>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</si>
  <si>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Adjustments</t>
  </si>
  <si>
    <t xml:space="preserve">AER Final Decision </t>
  </si>
  <si>
    <t>Proposed</t>
  </si>
  <si>
    <t>Indicative</t>
  </si>
  <si>
    <t xml:space="preserve">REAL </t>
  </si>
  <si>
    <t>Nominal</t>
  </si>
  <si>
    <t>Cable jointer</t>
  </si>
  <si>
    <t>Customer connections - commercial metering</t>
  </si>
  <si>
    <t>Customer connections - service crew</t>
  </si>
  <si>
    <t>Designer</t>
  </si>
  <si>
    <t>Distribution electrical technician</t>
  </si>
  <si>
    <t>Distribution linesman</t>
  </si>
  <si>
    <t>Distribution linesman - live line</t>
  </si>
  <si>
    <t>Distribution operator</t>
  </si>
  <si>
    <t>Asset inspector</t>
  </si>
  <si>
    <t>Field services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</si>
  <si>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</si>
  <si>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</si>
  <si>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</si>
  <si>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</si>
  <si>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</si>
  <si>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</si>
  <si>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Skill Sets</t>
  </si>
  <si>
    <t>($/Hour)</t>
  </si>
  <si>
    <t>Price ($)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</si>
  <si>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</si>
  <si>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</si>
  <si>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</si>
  <si>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</si>
  <si>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</si>
  <si>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</si>
  <si>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</si>
  <si>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Capital</t>
  </si>
  <si>
    <t>Non-Capital</t>
  </si>
  <si>
    <t xml:space="preserve"> - Capital</t>
  </si>
  <si>
    <t xml:space="preserve"> - Non-Capital</t>
  </si>
  <si>
    <t>Contract Lighting</t>
  </si>
  <si>
    <t xml:space="preserve"> - Public Lighting</t>
  </si>
  <si>
    <t xml:space="preserve"> - Contract Lighting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</si>
  <si>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</si>
  <si>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</si>
  <si>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</si>
  <si>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</si>
  <si>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</si>
  <si>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</si>
  <si>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</si>
  <si>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</si>
  <si>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 x 24W</t>
  </si>
  <si>
    <t>20 Fluorescent 1X20FL</t>
  </si>
  <si>
    <t>2x40W Fluorescent</t>
  </si>
  <si>
    <t>3x40W Fluorescent</t>
  </si>
  <si>
    <t>4x20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</si>
  <si>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</si>
  <si>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</si>
  <si>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</si>
  <si>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</si>
  <si>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</si>
  <si>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</si>
  <si>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</si>
  <si>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</si>
  <si>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100W Incandescent</t>
  </si>
  <si>
    <t>60W Incandescent</t>
  </si>
  <si>
    <t>18W LED</t>
  </si>
  <si>
    <t>18W LED Decorative - Bottom Pole Entry</t>
  </si>
  <si>
    <t>18W LED Decorative - Side Entry</t>
  </si>
  <si>
    <t>18W LED Decorative - Top Entry</t>
  </si>
  <si>
    <t>25W LED</t>
  </si>
  <si>
    <t>25W LED Decorative - Bottom Pole Entry</t>
  </si>
  <si>
    <t>25W LED Decorative - Side Entry</t>
  </si>
  <si>
    <t>25W LED Decorative - Top Entry</t>
  </si>
  <si>
    <t>30W LED</t>
  </si>
  <si>
    <t>88 LED Light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</si>
  <si>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</si>
  <si>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</si>
  <si>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</si>
  <si>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</si>
  <si>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</si>
  <si>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</si>
  <si>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</si>
  <si>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</si>
  <si>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</si>
  <si>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</si>
  <si>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</si>
  <si>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</si>
  <si>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</si>
  <si>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</si>
  <si>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</si>
  <si>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</si>
  <si>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Public Lighting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</si>
  <si>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Contract Lighting</t>
    </r>
  </si>
  <si>
    <t>Price (c/day)</t>
  </si>
  <si>
    <t>Model Details</t>
  </si>
  <si>
    <t>Model Name:</t>
  </si>
  <si>
    <t>Created By:</t>
  </si>
  <si>
    <t>Phone Number:</t>
  </si>
  <si>
    <t>Email:</t>
  </si>
  <si>
    <t>Esther.Pither@tasnetworks.com.au</t>
  </si>
  <si>
    <t>Date:</t>
  </si>
  <si>
    <t>Customer Details:</t>
  </si>
  <si>
    <t>Model Description/Scope</t>
  </si>
  <si>
    <t>Model Description</t>
  </si>
  <si>
    <t>Scope/Disclaimer</t>
  </si>
  <si>
    <t>Esther Pither</t>
  </si>
  <si>
    <t>Australian Energy Regulator (AER)</t>
  </si>
  <si>
    <t>Alternative Control Services Model</t>
  </si>
  <si>
    <t>Site visit - no appointment - De-energisation, re-energisation</t>
  </si>
  <si>
    <t>Site visit - no appointment - special reads</t>
  </si>
  <si>
    <t>Distribution electrical technician - including vehicle</t>
  </si>
  <si>
    <t>Distribuiton operator - including vehicle</t>
  </si>
  <si>
    <t>Asset Inspector - including vehicle</t>
  </si>
  <si>
    <t>https://www.aer.gov.au/system/files/AER%20-%20TasNetworks%202019-24%20-%20Distribution%20-%20Draft%20decision%20-%20Attachment%2013%20-%20Control%20mechanism%20-%20September%202018.pdf</t>
  </si>
  <si>
    <t>Control Mechanisms</t>
  </si>
  <si>
    <t>Final decision</t>
  </si>
  <si>
    <t>https://www.aer.gov.au/system/files/AER%20-%20Final%20decision%20-%20TasNetworks%20distribution%20determination%202019-24%20-%20Attachment%2015%20-%20Alternative%20control%20services%20-%20April%202019.pdf</t>
  </si>
  <si>
    <t>This is TasNetworks' alternative control pricing model for our annual pricing proposal to the Australian Energy Regulatory (AER) for the regulatory control period 2019-20 to 2023-24.  The model includes prices for ancillary services - fee based services, ancillary services - quoted services, metering, and public lighting in accordance with TasNetworks Final Regulatory Determination for 2019-20 to 2023-24.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</si>
</sst>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7">
    <numFmt numFmtId="5" formatCode="&quot;$&quot;#,##0;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00_-;\-* #,##0.000_-;_-* &quot;-&quot;??_-;_-@_-"/>
    <numFmt numFmtId="166" formatCode="0.0000%"/>
    <numFmt numFmtId="167" formatCode="_-* #,##0.0000_-;\-* #,##0.0000_-;_-* &quot;-&quot;??_-;_-@_-"/>
    <numFmt numFmtId="168" formatCode="0.000"/>
    <numFmt numFmtId="169" formatCode="0.0%"/>
    <numFmt numFmtId="170" formatCode="#,##0.0"/>
    <numFmt numFmtId="171" formatCode="#,##0.000"/>
    <numFmt numFmtId="172" formatCode="#,##0;[Red]\(#,##0\);\-"/>
    <numFmt numFmtId="173" formatCode="&quot;Warning&quot;;&quot;Warning&quot;;&quot;OK&quot;"/>
    <numFmt numFmtId="174" formatCode="&quot;Warning&quot;;&quot;Warning&quot;;&quot;Ok&quot;"/>
    <numFmt numFmtId="175" formatCode="#,##0.00;[Red]\(#,##0.00\);\-"/>
    <numFmt numFmtId="176" formatCode="&quot;Cal Mth&quot;\ 0"/>
    <numFmt numFmtId="177" formatCode="#,##0_-;\ \(#,##0\);_-* &quot;-&quot;??;_-@_-"/>
    <numFmt numFmtId="178" formatCode="0\ &quot;Qtr(s)&quot;"/>
    <numFmt numFmtId="179" formatCode="[$-C09]dd\-mmm\-yy;@"/>
    <numFmt numFmtId="180" formatCode="0;[Red]\(0\);\-"/>
    <numFmt numFmtId="181" formatCode="General_)"/>
    <numFmt numFmtId="182" formatCode="_-* #,##0.00_-;[Red]\(#,##0.00\)_-;_-* &quot;-&quot;??_-;_-@_-"/>
    <numFmt numFmtId="183" formatCode="#,##0.0_);\(#,##0.0\)"/>
    <numFmt numFmtId="184" formatCode="#,##0.00_);\(#,##0.00\);\-"/>
    <numFmt numFmtId="185" formatCode="#,##0_);\(#,##0\);\-"/>
    <numFmt numFmtId="186" formatCode="#,##0.00%_);\(#,##0.00%\);\-"/>
    <numFmt numFmtId="187" formatCode="#,##0.0%_);\(#,##0.0%\);\-"/>
    <numFmt numFmtId="188" formatCode="#,##0.0\x_);\(#,##0.0\x\);\-"/>
    <numFmt numFmtId="189" formatCode="_(&quot;$&quot;#,##0.0_);\(&quot;$&quot;#,##0.0\);_(&quot;-&quot;_)"/>
    <numFmt numFmtId="190" formatCode="d/m/yy"/>
    <numFmt numFmtId="191" formatCode="_(#,##0.0\x_);\(#,##0.0\x\);_(&quot;-&quot;_)"/>
    <numFmt numFmtId="192" formatCode="_(#,##0_);\(#,##0\);_(&quot;-&quot;_)"/>
    <numFmt numFmtId="193" formatCode="_(#,##0.0%_);\(#,##0.0%\);_(&quot;-&quot;_)"/>
    <numFmt numFmtId="194" formatCode="_(###0_);\(###0\);_(###0_)"/>
    <numFmt numFmtId="195" formatCode="_)d/m/yy_)"/>
    <numFmt numFmtId="196" formatCode="dd/mm/yy"/>
    <numFmt numFmtId="197" formatCode="0;\(0\);&quot;-&quot;"/>
    <numFmt numFmtId="198" formatCode="_(* #,##0.0_);_(* \(#,##0.0\);_(* &quot;-&quot;?_);@_)"/>
    <numFmt numFmtId="199" formatCode="#,##0;\(#,##0\)"/>
    <numFmt numFmtId="200" formatCode="#,##0;\-#,##0;\-"/>
    <numFmt numFmtId="201" formatCode="&quot;$&quot;#,##0.0;[Red]\(&quot;$&quot;#,##0.0\)"/>
    <numFmt numFmtId="202" formatCode="_(0.0%_);\(0.0%\);&quot;-&quot;"/>
    <numFmt numFmtId="203" formatCode="_(\ #,##0_);\(#,##0\);_(\ &quot;-&quot;_);"/>
    <numFmt numFmtId="204" formatCode="_(\ #,##0.0_);\(#,##0.0\);_(\ &quot;-&quot;_);"/>
    <numFmt numFmtId="205" formatCode="dd\ mmm\ yy"/>
    <numFmt numFmtId="206" formatCode="_(\ #,##0_);\(#,##0\);&quot;-&quot;;@"/>
    <numFmt numFmtId="207" formatCode="0.000_)"/>
    <numFmt numFmtId="208" formatCode="_-* #,##0.00_-;\(#,##0.00\);_-* &quot;-&quot;_-"/>
    <numFmt numFmtId="209" formatCode="_(&quot;Rp.&quot;* #,##0_);_(&quot;Rp.&quot;* \(#,##0\);_(&quot;Rp.&quot;* &quot;-&quot;_);_(@_)"/>
    <numFmt numFmtId="210" formatCode="00000"/>
    <numFmt numFmtId="211" formatCode="&quot;$&quot;#,##0.00;\(&quot;$&quot;#,##0.00\)"/>
    <numFmt numFmtId="212" formatCode="&quot;$&quot;\ #,##0.00;\-&quot;$&quot;\ #,##0.00;&quot;$&quot;\ 0.00;@"/>
    <numFmt numFmtId="213" formatCode="&quot;$&quot;#,##0_%_);\(&quot;$&quot;#,##0\)_%;&quot;$&quot;#,##0_%_);@_%_)"/>
    <numFmt numFmtId="214" formatCode="&quot;C$&quot;_-0.00"/>
    <numFmt numFmtId="215" formatCode="&quot;€&quot;_-0.00"/>
    <numFmt numFmtId="216" formatCode="&quot;P&quot;_-0.0"/>
    <numFmt numFmtId="217" formatCode="&quot;£&quot;_-0.00"/>
    <numFmt numFmtId="218" formatCode="&quot;US&quot;&quot;$&quot;_-0.00"/>
    <numFmt numFmtId="219" formatCode="#,##0.00000;[Red]\-#,##0.00000"/>
    <numFmt numFmtId="220" formatCode="mm/dd/yy"/>
    <numFmt numFmtId="221" formatCode="dd\ mmm\ yyyy"/>
    <numFmt numFmtId="222" formatCode="mmm\ yy"/>
    <numFmt numFmtId="223" formatCode="mmm\-d\-yyyy"/>
    <numFmt numFmtId="224" formatCode="mmm\-yyyy"/>
    <numFmt numFmtId="225" formatCode="m/d/yy_%_)"/>
    <numFmt numFmtId="226" formatCode="mmm\-yy_*"/>
    <numFmt numFmtId="227" formatCode="0.0000"/>
    <numFmt numFmtId="228" formatCode="_-* #,##0\ _D_M_-;\-* #,##0\ _D_M_-;_-* &quot;-&quot;\ _D_M_-;_-@_-"/>
    <numFmt numFmtId="229" formatCode="_-* #,##0.00\ _D_M_-;\-* #,##0.00\ _D_M_-;_-* &quot;-&quot;??\ _D_M_-;_-@_-"/>
    <numFmt numFmtId="230" formatCode="&quot;$&quot;#,##0\ ;\(&quot;$&quot;#,##0\)"/>
    <numFmt numFmtId="231" formatCode="0_%_);\(0\)_%;0_%_);@_%_)"/>
    <numFmt numFmtId="232" formatCode="_([$€-2]* #,##0.00_);_([$€-2]* \(#,##0.00\);_([$€-2]* &quot;-&quot;??_)"/>
    <numFmt numFmtId="233" formatCode="&quot;$&quot;#,##0.00000"/>
    <numFmt numFmtId="234" formatCode="_-* #,##0_-;\(#,##0\);_-* &quot;-&quot;_-"/>
    <numFmt numFmtId="235" formatCode="0_);[Red]\(0\)"/>
    <numFmt numFmtId="236" formatCode="0.00_);[Red]\(0.00\)"/>
    <numFmt numFmtId="237" formatCode="0.0000_);[Red]\(0.0000\)"/>
    <numFmt numFmtId="238" formatCode="_(* #,##0_);_(* \(#,##0\);_(* &quot;-&quot;??_);_(@_)"/>
    <numFmt numFmtId="239" formatCode="&quot;Rp.&quot;#,##0.00_);\(&quot;Rp.&quot;#,##0.00\)"/>
    <numFmt numFmtId="240" formatCode="0.0\%_);\(0.0\%\);0.0\%_);@_%_)"/>
    <numFmt numFmtId="241" formatCode="_-* #,##0.0_-;* \-#,##0.0_-;_-\ * &quot;-&quot;??_-;_-@_-"/>
    <numFmt numFmtId="242" formatCode="0."/>
    <numFmt numFmtId="243" formatCode=";;;"/>
    <numFmt numFmtId="244" formatCode="#,##0.0;\(#,##0.0\)"/>
    <numFmt numFmtId="245" formatCode="#,##0.000_);\(#,##0.000\);\-_)"/>
    <numFmt numFmtId="246" formatCode="_(\ #,##0.0_);_(\ \(#,##0.0\);_(* &quot;-&quot;??_);_(@_)"/>
    <numFmt numFmtId="247" formatCode="#,##0.00_ ;[Red]\ \(#,##0.00\);\ \-_)"/>
    <numFmt numFmtId="248" formatCode="#,##0_ ;[Red]\ \(#,##0\);\ \-_)"/>
    <numFmt numFmtId="249" formatCode="0.00%;\(0.00%\)"/>
    <numFmt numFmtId="250" formatCode="0.00%;_*\(0.00\)%"/>
    <numFmt numFmtId="251" formatCode="0.0_)%\(0.0%\);\-"/>
    <numFmt numFmtId="252" formatCode="#,##0.0_);\(#,##0.0\);\-"/>
    <numFmt numFmtId="253" formatCode="#,##0.0000_);\(#,##0.0000\);\-"/>
    <numFmt numFmtId="254" formatCode="0.00%_);\(0.00%\);\-_%_)"/>
    <numFmt numFmtId="255" formatCode="?.?,,_);[Red]\(?.?,,\)"/>
    <numFmt numFmtId="256" formatCode="#.0#\x"/>
    <numFmt numFmtId="257" formatCode="_-* #,##0.0_-;\(\ #,##0.0\)"/>
    <numFmt numFmtId="258" formatCode="0%_);\(0%\)"/>
    <numFmt numFmtId="259" formatCode="0.00%_);\(0.00\)%;\-"/>
    <numFmt numFmtId="260" formatCode="#,##0;[Red]\(#,##0.0\)"/>
    <numFmt numFmtId="261" formatCode="#.0\x"/>
    <numFmt numFmtId="262" formatCode="#,##0_ ;[Red]\(#,##0\)\ "/>
    <numFmt numFmtId="263" formatCode="000"/>
    <numFmt numFmtId="264" formatCode="\C\R000"/>
    <numFmt numFmtId="265" formatCode="#,##0.00;\(#,##0.00\)"/>
    <numFmt numFmtId="266" formatCode="0.00_)"/>
    <numFmt numFmtId="267" formatCode="#,##0.0_);[Red]\(#,##0.0\)"/>
    <numFmt numFmtId="268" formatCode="_)d\-mmm\-yy_)"/>
    <numFmt numFmtId="269" formatCode="_(#,##0.0_);\(#,##0.0\);_(&quot;-&quot;_)"/>
    <numFmt numFmtId="270" formatCode="#,##0_);\(#,##0\);\-_)"/>
    <numFmt numFmtId="271" formatCode="[&lt;1000]\ 0_);[&gt;1000]\ dd\-mmm\-yy;General"/>
    <numFmt numFmtId="272" formatCode="#,##0_*;\(#,##0\);0_*;@_)"/>
    <numFmt numFmtId="273" formatCode="#,##0_ ;\(#,##0\)_-;&quot;-&quot;"/>
    <numFmt numFmtId="274" formatCode="#,##0;[Red]\ \ \(#,##0\)"/>
    <numFmt numFmtId="275" formatCode="_-* #,##0\ &quot;DM&quot;_-;\-* #,##0\ &quot;DM&quot;_-;_-* &quot;-&quot;\ &quot;DM&quot;_-;_-@_-"/>
    <numFmt numFmtId="276" formatCode="_-* #,##0.00\ &quot;DM&quot;_-;\-* #,##0.00\ &quot;DM&quot;_-;_-* &quot;-&quot;??\ &quot;DM&quot;_-;_-@_-"/>
    <numFmt numFmtId="277" formatCode="0.0\x_);&quot;nmf&quot;_)"/>
    <numFmt numFmtId="278" formatCode="#,##0.0000_);[Red]\(#,##0.0000\)"/>
    <numFmt numFmtId="279" formatCode="yyyy&quot;A&quot;"/>
    <numFmt numFmtId="280" formatCode="yyyy&quot;E&quot;"/>
    <numFmt numFmtId="281" formatCode="0\ \ ;\(0\)\ \ \ "/>
    <numFmt numFmtId="282" formatCode="0&quot;E&quot;"/>
    <numFmt numFmtId="283" formatCode="&quot;Yes&quot;;[Red]&quot;Error&quot;;&quot;No&quot;;[Red]&quot;Error&quot;"/>
    <numFmt numFmtId="284" formatCode="#&quot; Yr &quot;##&quot; Mth&quot;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3" tint="-0.499984740745262"/>
      <name val="Calibri"/>
      <family val="2"/>
      <scheme val="minor"/>
    </font>
    <font>
      <u/>
      <sz val="11"/>
      <color rgb="FF143EB4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Helv"/>
      <charset val="204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9"/>
      <color indexed="12"/>
      <name val="Frutiger 45 Light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1"/>
      <name val="Calibri"/>
      <family val="2"/>
    </font>
    <font>
      <b/>
      <sz val="8"/>
      <color indexed="15"/>
      <name val="Times New Roman"/>
      <family val="1"/>
    </font>
    <font>
      <sz val="10"/>
      <color indexed="10"/>
      <name val="Century Gothic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Book Antiqua"/>
      <family val="1"/>
    </font>
    <font>
      <sz val="8"/>
      <name val="Palatino"/>
      <family val="1"/>
    </font>
    <font>
      <sz val="10"/>
      <color indexed="50"/>
      <name val="Arial"/>
      <family val="2"/>
    </font>
    <font>
      <sz val="9"/>
      <name val="Frutiger 45 Light"/>
      <family val="2"/>
    </font>
    <font>
      <sz val="10"/>
      <name val="dutch801 bt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sz val="6"/>
      <color indexed="16"/>
      <name val="Palatino"/>
      <family val="1"/>
    </font>
    <font>
      <b/>
      <i/>
      <sz val="13"/>
      <color indexed="9"/>
      <name val="IQE Garamond I Cd"/>
    </font>
    <font>
      <b/>
      <sz val="15"/>
      <color indexed="61"/>
      <name val="Calibri"/>
      <family val="2"/>
    </font>
    <font>
      <sz val="10"/>
      <name val="Helvetica-Black"/>
    </font>
    <font>
      <sz val="28"/>
      <name val="Helvetica-Black"/>
    </font>
    <font>
      <b/>
      <sz val="10"/>
      <color indexed="9"/>
      <name val="Arial"/>
      <family val="2"/>
    </font>
    <font>
      <b/>
      <sz val="13"/>
      <color indexed="61"/>
      <name val="Calibri"/>
      <family val="2"/>
    </font>
    <font>
      <sz val="18"/>
      <name val="Palatino"/>
      <family val="1"/>
    </font>
    <font>
      <b/>
      <sz val="11"/>
      <color indexed="61"/>
      <name val="Calibri"/>
      <family val="2"/>
    </font>
    <font>
      <i/>
      <sz val="14"/>
      <name val="Palatino"/>
      <family val="1"/>
    </font>
    <font>
      <b/>
      <sz val="8.5"/>
      <name val="Univers 65"/>
      <family val="2"/>
    </font>
    <font>
      <b/>
      <sz val="8"/>
      <color indexed="9"/>
      <name val="Arial"/>
      <family val="2"/>
    </font>
    <font>
      <sz val="9"/>
      <color indexed="9"/>
      <name val="Frutiger 45 Light"/>
      <family val="2"/>
    </font>
    <font>
      <b/>
      <sz val="14"/>
      <name val="Arial"/>
      <family val="2"/>
    </font>
    <font>
      <sz val="14"/>
      <color indexed="9"/>
      <name val="Univers Condensed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9"/>
      <color indexed="10"/>
      <name val="Times New Roman"/>
      <family val="1"/>
    </font>
    <font>
      <sz val="10"/>
      <color indexed="12"/>
      <name val="Frutiger 45 Light"/>
      <family val="2"/>
    </font>
    <font>
      <sz val="11"/>
      <color indexed="61"/>
      <name val="Calibri"/>
      <family val="2"/>
    </font>
    <font>
      <sz val="8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1"/>
      <name val="Calibri"/>
      <family val="2"/>
    </font>
    <font>
      <sz val="8"/>
      <name val="Helv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7"/>
      <name val="Helv"/>
    </font>
    <font>
      <sz val="9"/>
      <color indexed="12"/>
      <name val="Times New Roman"/>
      <family val="1"/>
    </font>
    <font>
      <sz val="12"/>
      <name val="Helv"/>
    </font>
    <font>
      <sz val="10"/>
      <color indexed="14"/>
      <name val="Arial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Frutiger 45 Light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18"/>
      <name val="Times New Roman"/>
      <family val="1"/>
    </font>
    <font>
      <b/>
      <u/>
      <sz val="12"/>
      <name val="Helv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Century Gothic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0"/>
      <color indexed="10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61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9"/>
      <name val="Frutiger 45 Light"/>
      <family val="2"/>
    </font>
    <font>
      <b/>
      <i/>
      <sz val="8"/>
      <name val="Helv"/>
    </font>
    <font>
      <sz val="10"/>
      <name val="Palatino"/>
    </font>
    <font>
      <sz val="9"/>
      <name val="GillSans"/>
    </font>
    <font>
      <sz val="9"/>
      <name val="GillSans Light"/>
    </font>
  </fonts>
  <fills count="10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ADEE"/>
        <bgColor indexed="64"/>
      </patternFill>
    </fill>
    <fill>
      <patternFill patternType="solid">
        <fgColor rgb="FFC3D941"/>
        <bgColor indexed="64"/>
      </patternFill>
    </fill>
    <fill>
      <patternFill patternType="solid">
        <fgColor rgb="FFEB008B"/>
        <bgColor indexed="64"/>
      </patternFill>
    </fill>
    <fill>
      <patternFill patternType="solid">
        <fgColor rgb="FF5A0000"/>
        <bgColor indexed="64"/>
      </patternFill>
    </fill>
    <fill>
      <patternFill patternType="solid">
        <fgColor rgb="FF9294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FFCC6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</patternFill>
    </fill>
    <fill>
      <patternFill patternType="lightGray">
        <fgColor indexed="15"/>
        <bgColor indexed="9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</fills>
  <borders count="9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/>
    <xf numFmtId="0" fontId="21" fillId="0" borderId="0"/>
    <xf numFmtId="175" fontId="1" fillId="0" borderId="0" applyFont="0" applyFill="0" applyBorder="0" applyAlignment="0" applyProtection="0"/>
    <xf numFmtId="0" fontId="24" fillId="0" borderId="0"/>
    <xf numFmtId="10" fontId="1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23" borderId="0" applyFont="0" applyBorder="0" applyAlignment="0">
      <alignment horizontal="right"/>
      <protection locked="0"/>
    </xf>
    <xf numFmtId="41" fontId="5" fillId="24" borderId="0" applyFont="0" applyBorder="0">
      <alignment horizontal="right"/>
      <protection locked="0"/>
    </xf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25" fillId="35" borderId="52" applyNumberFormat="0" applyAlignment="0" applyProtection="0"/>
    <xf numFmtId="172" fontId="1" fillId="0" borderId="0" applyFont="0" applyFill="0" applyBorder="0" applyAlignment="0" applyProtection="0"/>
    <xf numFmtId="0" fontId="23" fillId="30" borderId="0" applyNumberFormat="0" applyAlignment="0" applyProtection="0"/>
    <xf numFmtId="0" fontId="23" fillId="31" borderId="0" applyNumberFormat="0" applyAlignment="0" applyProtection="0"/>
    <xf numFmtId="0" fontId="23" fillId="32" borderId="0" applyNumberFormat="0" applyAlignment="0" applyProtection="0"/>
    <xf numFmtId="0" fontId="4" fillId="34" borderId="0" applyNumberFormat="0" applyBorder="0" applyAlignment="0" applyProtection="0"/>
    <xf numFmtId="172" fontId="25" fillId="0" borderId="44" applyAlignment="0" applyProtection="0"/>
    <xf numFmtId="174" fontId="28" fillId="0" borderId="50" applyAlignment="0" applyProtection="0"/>
    <xf numFmtId="0" fontId="2" fillId="0" borderId="59" applyNumberFormat="0" applyFill="0" applyAlignment="0" applyProtection="0"/>
    <xf numFmtId="0" fontId="5" fillId="0" borderId="0"/>
    <xf numFmtId="0" fontId="5" fillId="0" borderId="0"/>
    <xf numFmtId="0" fontId="25" fillId="25" borderId="47" applyAlignment="0" applyProtection="0"/>
    <xf numFmtId="0" fontId="26" fillId="26" borderId="48" applyNumberFormat="0"/>
    <xf numFmtId="173" fontId="27" fillId="0" borderId="49">
      <alignment horizontal="center"/>
    </xf>
    <xf numFmtId="174" fontId="28" fillId="0" borderId="50" applyAlignment="0" applyProtection="0"/>
    <xf numFmtId="43" fontId="5" fillId="0" borderId="0" applyFont="0" applyFill="0" applyBorder="0" applyAlignment="0" applyProtection="0"/>
    <xf numFmtId="0" fontId="29" fillId="27" borderId="51" applyAlignment="0" applyProtection="0"/>
    <xf numFmtId="176" fontId="1" fillId="28" borderId="0"/>
    <xf numFmtId="177" fontId="30" fillId="29" borderId="0"/>
    <xf numFmtId="0" fontId="31" fillId="0" borderId="0" applyNumberFormat="0" applyFill="0" applyBorder="0" applyAlignment="0"/>
    <xf numFmtId="0" fontId="32" fillId="0" borderId="0" applyNumberFormat="0" applyFill="0"/>
    <xf numFmtId="0" fontId="33" fillId="0" borderId="0" applyNumberFormat="0" applyFill="0" applyBorder="0" applyAlignment="0"/>
    <xf numFmtId="0" fontId="23" fillId="33" borderId="0" applyNumberFormat="0" applyAlignment="0" applyProtection="0"/>
    <xf numFmtId="0" fontId="4" fillId="34" borderId="0" applyNumberFormat="0" applyBorder="0" applyAlignment="0" applyProtection="0"/>
    <xf numFmtId="0" fontId="5" fillId="0" borderId="46" applyNumberFormat="0"/>
    <xf numFmtId="0" fontId="34" fillId="0" borderId="53"/>
    <xf numFmtId="0" fontId="4" fillId="31" borderId="46"/>
    <xf numFmtId="178" fontId="5" fillId="36" borderId="46" applyNumberFormat="0" applyAlignment="0">
      <alignment horizontal="right"/>
    </xf>
    <xf numFmtId="179" fontId="1" fillId="0" borderId="0"/>
    <xf numFmtId="180" fontId="25" fillId="0" borderId="0"/>
    <xf numFmtId="0" fontId="35" fillId="36" borderId="54" applyNumberFormat="0"/>
    <xf numFmtId="0" fontId="36" fillId="0" borderId="55"/>
    <xf numFmtId="9" fontId="5" fillId="0" borderId="0" applyFont="0" applyFill="0" applyBorder="0" applyAlignment="0" applyProtection="0"/>
    <xf numFmtId="0" fontId="1" fillId="0" borderId="56"/>
    <xf numFmtId="0" fontId="4" fillId="31" borderId="41">
      <alignment horizontal="center" vertical="top" wrapText="1"/>
    </xf>
    <xf numFmtId="0" fontId="37" fillId="37" borderId="46" applyNumberFormat="0">
      <alignment horizontal="centerContinuous" vertical="center" wrapText="1"/>
    </xf>
    <xf numFmtId="2" fontId="28" fillId="38" borderId="57"/>
    <xf numFmtId="0" fontId="30" fillId="39" borderId="58" applyNumberFormat="0">
      <alignment horizontal="right"/>
    </xf>
    <xf numFmtId="0" fontId="38" fillId="40" borderId="60"/>
    <xf numFmtId="0" fontId="27" fillId="0" borderId="0" applyNumberFormat="0"/>
    <xf numFmtId="0" fontId="39" fillId="0" borderId="0"/>
    <xf numFmtId="44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2" fillId="0" borderId="0" applyFont="0" applyFill="0" applyBorder="0" applyAlignment="0" applyProtection="0">
      <alignment horizontal="right"/>
      <protection locked="0"/>
    </xf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0" fontId="5" fillId="0" borderId="0"/>
    <xf numFmtId="0" fontId="5" fillId="0" borderId="0"/>
    <xf numFmtId="0" fontId="21" fillId="42" borderId="0" applyNumberFormat="0" applyBorder="0" applyAlignment="0" applyProtection="0"/>
    <xf numFmtId="0" fontId="1" fillId="10" borderId="0" applyNumberFormat="0" applyBorder="0" applyAlignment="0" applyProtection="0"/>
    <xf numFmtId="0" fontId="21" fillId="43" borderId="0" applyNumberFormat="0" applyBorder="0" applyAlignment="0" applyProtection="0"/>
    <xf numFmtId="0" fontId="1" fillId="12" borderId="0" applyNumberFormat="0" applyBorder="0" applyAlignment="0" applyProtection="0"/>
    <xf numFmtId="0" fontId="21" fillId="4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6" borderId="0" applyNumberFormat="0" applyBorder="0" applyAlignment="0" applyProtection="0"/>
    <xf numFmtId="0" fontId="21" fillId="45" borderId="0" applyNumberFormat="0" applyBorder="0" applyAlignment="0" applyProtection="0"/>
    <xf numFmtId="0" fontId="1" fillId="18" borderId="0" applyNumberFormat="0" applyBorder="0" applyAlignment="0" applyProtection="0"/>
    <xf numFmtId="0" fontId="21" fillId="44" borderId="0" applyNumberFormat="0" applyBorder="0" applyAlignment="0" applyProtection="0"/>
    <xf numFmtId="0" fontId="1" fillId="21" borderId="0" applyNumberFormat="0" applyBorder="0" applyAlignment="0" applyProtection="0"/>
    <xf numFmtId="0" fontId="21" fillId="46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1" fillId="13" borderId="0" applyNumberFormat="0" applyBorder="0" applyAlignment="0" applyProtection="0"/>
    <xf numFmtId="0" fontId="21" fillId="47" borderId="0" applyNumberFormat="0" applyBorder="0" applyAlignment="0" applyProtection="0"/>
    <xf numFmtId="0" fontId="1" fillId="15" borderId="0" applyNumberFormat="0" applyBorder="0" applyAlignment="0" applyProtection="0"/>
    <xf numFmtId="0" fontId="21" fillId="46" borderId="0" applyNumberFormat="0" applyBorder="0" applyAlignment="0" applyProtection="0"/>
    <xf numFmtId="0" fontId="1" fillId="17" borderId="0" applyNumberFormat="0" applyBorder="0" applyAlignment="0" applyProtection="0"/>
    <xf numFmtId="0" fontId="2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7" borderId="0" applyNumberFormat="0" applyBorder="0" applyAlignment="0" applyProtection="0"/>
    <xf numFmtId="0" fontId="1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6" borderId="0" applyNumberFormat="0" applyBorder="0" applyAlignment="0" applyProtection="0"/>
    <xf numFmtId="0" fontId="4" fillId="20" borderId="0" applyNumberFormat="0" applyBorder="0" applyAlignment="0" applyProtection="0"/>
    <xf numFmtId="0" fontId="46" fillId="43" borderId="0" applyNumberFormat="0" applyBorder="0" applyAlignment="0" applyProtection="0"/>
    <xf numFmtId="181" fontId="44" fillId="0" borderId="0"/>
    <xf numFmtId="183" fontId="47" fillId="36" borderId="0" applyFont="0" applyBorder="0"/>
    <xf numFmtId="0" fontId="48" fillId="50" borderId="0"/>
    <xf numFmtId="183" fontId="47" fillId="51" borderId="0" applyNumberFormat="0" applyFont="0" applyBorder="0" applyAlignment="0" applyProtection="0"/>
    <xf numFmtId="183" fontId="44" fillId="52" borderId="0" applyNumberFormat="0" applyFont="0" applyBorder="0" applyAlignment="0" applyProtection="0"/>
    <xf numFmtId="183" fontId="45" fillId="53" borderId="0" applyBorder="0"/>
    <xf numFmtId="183" fontId="45" fillId="53" borderId="0" applyBorder="0"/>
    <xf numFmtId="183" fontId="45" fillId="53" borderId="0" applyBorder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70" fontId="49" fillId="0" borderId="0" applyBorder="0">
      <alignment horizontal="right"/>
    </xf>
    <xf numFmtId="170" fontId="45" fillId="0" borderId="63" applyBorder="0">
      <alignment horizontal="right"/>
    </xf>
    <xf numFmtId="170" fontId="45" fillId="0" borderId="63" applyBorder="0">
      <alignment horizontal="right"/>
    </xf>
    <xf numFmtId="170" fontId="45" fillId="0" borderId="63" applyBorder="0">
      <alignment horizontal="right"/>
    </xf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83" fontId="5" fillId="0" borderId="63" applyNumberFormat="0" applyBorder="0" applyAlignment="0" applyProtection="0"/>
    <xf numFmtId="169" fontId="50" fillId="0" borderId="0" applyBorder="0">
      <alignment horizontal="right"/>
    </xf>
    <xf numFmtId="169" fontId="51" fillId="0" borderId="63" applyBorder="0">
      <alignment horizontal="right"/>
    </xf>
    <xf numFmtId="183" fontId="52" fillId="0" borderId="0">
      <alignment horizontal="left" indent="1"/>
    </xf>
    <xf numFmtId="183" fontId="32" fillId="0" borderId="56" applyBorder="0"/>
    <xf numFmtId="183" fontId="47" fillId="54" borderId="63" applyNumberFormat="0" applyFont="0" applyBorder="0" applyAlignment="0" applyProtection="0"/>
    <xf numFmtId="170" fontId="53" fillId="55" borderId="56" applyBorder="0">
      <alignment horizontal="right"/>
    </xf>
    <xf numFmtId="170" fontId="53" fillId="0" borderId="56" applyBorder="0">
      <alignment horizontal="right"/>
    </xf>
    <xf numFmtId="183" fontId="54" fillId="0" borderId="63" applyNumberFormat="0" applyBorder="0" applyAlignment="0" applyProtection="0"/>
    <xf numFmtId="0" fontId="53" fillId="36" borderId="64" applyBorder="0">
      <alignment horizontal="center"/>
    </xf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21" fillId="56" borderId="0" applyNumberFormat="0" applyBorder="0" applyAlignment="0" applyProtection="0"/>
    <xf numFmtId="0" fontId="21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5" fillId="0" borderId="0"/>
    <xf numFmtId="184" fontId="56" fillId="52" borderId="0" applyBorder="0"/>
    <xf numFmtId="185" fontId="56" fillId="52" borderId="0" applyBorder="0"/>
    <xf numFmtId="186" fontId="56" fillId="52" borderId="0" applyBorder="0"/>
    <xf numFmtId="187" fontId="56" fillId="52" borderId="0" applyBorder="0"/>
    <xf numFmtId="188" fontId="56" fillId="52" borderId="0" applyBorder="0"/>
    <xf numFmtId="3" fontId="57" fillId="24" borderId="65">
      <alignment horizontal="right"/>
    </xf>
    <xf numFmtId="9" fontId="5" fillId="24" borderId="49"/>
    <xf numFmtId="9" fontId="5" fillId="24" borderId="49"/>
    <xf numFmtId="9" fontId="57" fillId="24" borderId="65"/>
    <xf numFmtId="15" fontId="58" fillId="23" borderId="46"/>
    <xf numFmtId="189" fontId="45" fillId="0" borderId="66">
      <alignment horizontal="center" vertical="center"/>
      <protection locked="0"/>
    </xf>
    <xf numFmtId="190" fontId="45" fillId="0" borderId="66">
      <alignment horizontal="center" vertical="center"/>
      <protection locked="0"/>
    </xf>
    <xf numFmtId="191" fontId="45" fillId="0" borderId="66">
      <alignment horizontal="center" vertical="center"/>
      <protection locked="0"/>
    </xf>
    <xf numFmtId="192" fontId="45" fillId="0" borderId="66">
      <alignment horizontal="center" vertical="center"/>
      <protection locked="0"/>
    </xf>
    <xf numFmtId="193" fontId="45" fillId="0" borderId="66">
      <alignment horizontal="center" vertical="center"/>
      <protection locked="0"/>
    </xf>
    <xf numFmtId="194" fontId="45" fillId="0" borderId="66">
      <alignment horizontal="center" vertical="center"/>
      <protection locked="0"/>
    </xf>
    <xf numFmtId="0" fontId="45" fillId="0" borderId="66">
      <alignment vertical="center"/>
      <protection locked="0"/>
    </xf>
    <xf numFmtId="189" fontId="45" fillId="0" borderId="66">
      <alignment horizontal="right" vertical="center"/>
      <protection locked="0"/>
    </xf>
    <xf numFmtId="195" fontId="45" fillId="0" borderId="66">
      <alignment horizontal="right" vertical="center"/>
      <protection locked="0"/>
    </xf>
    <xf numFmtId="191" fontId="45" fillId="0" borderId="66">
      <alignment horizontal="right" vertical="center"/>
      <protection locked="0"/>
    </xf>
    <xf numFmtId="192" fontId="45" fillId="0" borderId="66">
      <alignment horizontal="right" vertical="center"/>
      <protection locked="0"/>
    </xf>
    <xf numFmtId="193" fontId="45" fillId="0" borderId="66">
      <alignment horizontal="right" vertical="center"/>
      <protection locked="0"/>
    </xf>
    <xf numFmtId="194" fontId="45" fillId="0" borderId="66">
      <alignment horizontal="right" vertical="center"/>
      <protection locked="0"/>
    </xf>
    <xf numFmtId="196" fontId="59" fillId="0" borderId="0" applyFont="0" applyFill="0" applyBorder="0" applyAlignment="0" applyProtection="0"/>
    <xf numFmtId="42" fontId="60" fillId="0" borderId="0" applyFont="0" applyFill="0" applyBorder="0" applyAlignment="0" applyProtection="0"/>
    <xf numFmtId="3" fontId="61" fillId="68" borderId="8" applyNumberFormat="0" applyBorder="0" applyAlignment="0">
      <alignment vertical="center"/>
    </xf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3" fillId="0" borderId="0" applyNumberFormat="0" applyFill="0" applyBorder="0" applyAlignment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64" fillId="0" borderId="0" applyNumberFormat="0" applyFill="0" applyBorder="0" applyAlignment="0">
      <protection locked="0"/>
    </xf>
    <xf numFmtId="5" fontId="65" fillId="0" borderId="56" applyAlignment="0" applyProtection="0"/>
    <xf numFmtId="0" fontId="66" fillId="0" borderId="19" applyNumberFormat="0" applyFont="0" applyFill="0" applyAlignment="0" applyProtection="0"/>
    <xf numFmtId="0" fontId="66" fillId="0" borderId="67" applyNumberFormat="0" applyFont="0" applyFill="0" applyAlignment="0" applyProtection="0"/>
    <xf numFmtId="170" fontId="45" fillId="0" borderId="68" applyNumberFormat="0" applyFont="0" applyFill="0" applyAlignment="0" applyProtection="0"/>
    <xf numFmtId="198" fontId="54" fillId="0" borderId="0" applyAlignment="0" applyProtection="0"/>
    <xf numFmtId="49" fontId="67" fillId="0" borderId="69" applyNumberFormat="0" applyAlignment="0" applyProtection="0">
      <alignment horizontal="left" wrapText="1"/>
    </xf>
    <xf numFmtId="49" fontId="68" fillId="0" borderId="0" applyAlignment="0" applyProtection="0">
      <alignment horizontal="left"/>
    </xf>
    <xf numFmtId="199" fontId="5" fillId="70" borderId="70" applyNumberFormat="0">
      <alignment vertical="center"/>
    </xf>
    <xf numFmtId="200" fontId="5" fillId="24" borderId="70" applyNumberFormat="0">
      <alignment vertical="center"/>
    </xf>
    <xf numFmtId="200" fontId="5" fillId="24" borderId="70" applyNumberFormat="0">
      <alignment vertical="center"/>
    </xf>
    <xf numFmtId="1" fontId="5" fillId="71" borderId="70" applyNumberFormat="0">
      <alignment vertical="center"/>
    </xf>
    <xf numFmtId="1" fontId="5" fillId="71" borderId="70" applyNumberFormat="0">
      <alignment vertical="center"/>
    </xf>
    <xf numFmtId="199" fontId="5" fillId="71" borderId="70" applyNumberFormat="0">
      <alignment vertical="center"/>
    </xf>
    <xf numFmtId="199" fontId="5" fillId="71" borderId="70" applyNumberFormat="0">
      <alignment vertical="center"/>
    </xf>
    <xf numFmtId="199" fontId="5" fillId="36" borderId="70" applyNumberFormat="0">
      <alignment vertical="center"/>
    </xf>
    <xf numFmtId="199" fontId="5" fillId="36" borderId="70" applyNumberFormat="0">
      <alignment vertical="center"/>
    </xf>
    <xf numFmtId="3" fontId="5" fillId="0" borderId="70" applyNumberFormat="0">
      <alignment vertical="center"/>
    </xf>
    <xf numFmtId="3" fontId="5" fillId="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199" fontId="5" fillId="70" borderId="70" applyNumberFormat="0">
      <alignment vertical="center"/>
    </xf>
    <xf numFmtId="0" fontId="69" fillId="72" borderId="58" applyNumberFormat="0" applyAlignment="0" applyProtection="0"/>
    <xf numFmtId="201" fontId="60" fillId="0" borderId="0" applyFill="0" applyBorder="0" applyAlignment="0"/>
    <xf numFmtId="0" fontId="70" fillId="73" borderId="0" applyNumberFormat="0" applyFill="0" applyBorder="0" applyProtection="0">
      <alignment horizontal="center"/>
    </xf>
    <xf numFmtId="0" fontId="70" fillId="73" borderId="0" applyNumberFormat="0" applyFill="0" applyBorder="0" applyProtection="0"/>
    <xf numFmtId="202" fontId="71" fillId="52" borderId="0"/>
    <xf numFmtId="0" fontId="71" fillId="52" borderId="0"/>
    <xf numFmtId="203" fontId="71" fillId="52" borderId="0"/>
    <xf numFmtId="204" fontId="71" fillId="52" borderId="0"/>
    <xf numFmtId="205" fontId="71" fillId="52" borderId="0"/>
    <xf numFmtId="206" fontId="71" fillId="52" borderId="0"/>
    <xf numFmtId="0" fontId="45" fillId="0" borderId="0" applyNumberFormat="0" applyFont="0" applyFill="0" applyBorder="0">
      <alignment horizontal="center" vertical="center"/>
      <protection locked="0"/>
    </xf>
    <xf numFmtId="189" fontId="45" fillId="0" borderId="0" applyFill="0" applyBorder="0">
      <alignment horizontal="center" vertical="center"/>
    </xf>
    <xf numFmtId="190" fontId="45" fillId="0" borderId="0" applyFill="0" applyBorder="0">
      <alignment horizontal="center" vertical="center"/>
    </xf>
    <xf numFmtId="191" fontId="45" fillId="0" borderId="0" applyFill="0" applyBorder="0">
      <alignment horizontal="center" vertical="center"/>
    </xf>
    <xf numFmtId="192" fontId="45" fillId="0" borderId="0" applyFill="0" applyBorder="0">
      <alignment horizontal="center" vertical="center"/>
    </xf>
    <xf numFmtId="193" fontId="45" fillId="0" borderId="0" applyFill="0" applyBorder="0">
      <alignment horizontal="center" vertical="center"/>
    </xf>
    <xf numFmtId="194" fontId="45" fillId="0" borderId="0" applyFill="0" applyBorder="0">
      <alignment horizontal="center" vertical="center"/>
    </xf>
    <xf numFmtId="15" fontId="72" fillId="0" borderId="0" applyFill="0" applyBorder="0" applyProtection="0">
      <alignment horizontal="centerContinuous" wrapText="1"/>
    </xf>
    <xf numFmtId="0" fontId="73" fillId="0" borderId="71">
      <alignment horizontal="center"/>
    </xf>
    <xf numFmtId="207" fontId="74" fillId="0" borderId="0"/>
    <xf numFmtId="207" fontId="74" fillId="0" borderId="0"/>
    <xf numFmtId="207" fontId="74" fillId="0" borderId="0"/>
    <xf numFmtId="207" fontId="74" fillId="0" borderId="0"/>
    <xf numFmtId="207" fontId="74" fillId="0" borderId="0"/>
    <xf numFmtId="207" fontId="74" fillId="0" borderId="0"/>
    <xf numFmtId="207" fontId="74" fillId="0" borderId="0"/>
    <xf numFmtId="207" fontId="74" fillId="0" borderId="0"/>
    <xf numFmtId="41" fontId="57" fillId="0" borderId="0" applyFill="0" applyBorder="0">
      <protection locked="0"/>
    </xf>
    <xf numFmtId="41" fontId="5" fillId="0" borderId="0" applyFont="0" applyFill="0" applyBorder="0" applyAlignment="0" applyProtection="0"/>
    <xf numFmtId="183" fontId="75" fillId="0" borderId="0" applyFill="0" applyBorder="0" applyAlignment="0" applyProtection="0">
      <alignment horizontal="right"/>
    </xf>
    <xf numFmtId="208" fontId="5" fillId="0" borderId="0" applyFill="0" applyBorder="0" applyAlignment="0" applyProtection="0"/>
    <xf numFmtId="208" fontId="5" fillId="0" borderId="0" applyFill="0" applyBorder="0" applyAlignment="0" applyProtection="0"/>
    <xf numFmtId="0" fontId="76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>
      <alignment horizontal="left"/>
    </xf>
    <xf numFmtId="0" fontId="79" fillId="0" borderId="0"/>
    <xf numFmtId="0" fontId="80" fillId="0" borderId="0">
      <alignment horizontal="left"/>
    </xf>
    <xf numFmtId="209" fontId="5" fillId="0" borderId="0" applyFont="0" applyFill="0" applyBorder="0" applyAlignment="0" applyProtection="0"/>
    <xf numFmtId="210" fontId="81" fillId="0" borderId="0" applyFont="0" applyFill="0" applyBorder="0" applyAlignment="0" applyProtection="0"/>
    <xf numFmtId="171" fontId="5" fillId="0" borderId="0" applyFill="0" applyBorder="0">
      <protection locked="0"/>
    </xf>
    <xf numFmtId="171" fontId="5" fillId="0" borderId="0" applyFill="0" applyBorder="0">
      <protection locked="0"/>
    </xf>
    <xf numFmtId="211" fontId="5" fillId="0" borderId="0" applyFill="0" applyBorder="0"/>
    <xf numFmtId="211" fontId="5" fillId="0" borderId="0" applyFill="0" applyBorder="0"/>
    <xf numFmtId="211" fontId="57" fillId="0" borderId="0" applyFill="0" applyBorder="0">
      <protection locked="0"/>
    </xf>
    <xf numFmtId="212" fontId="5" fillId="0" borderId="0" applyFont="0" applyFill="0" applyBorder="0" applyAlignment="0" applyProtection="0"/>
    <xf numFmtId="213" fontId="82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57" fillId="0" borderId="0" applyFont="0" applyFill="0" applyBorder="0" applyAlignment="0" applyProtection="0">
      <protection locked="0"/>
    </xf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>
      <protection locked="0"/>
    </xf>
    <xf numFmtId="217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8" fontId="42" fillId="0" borderId="0" applyFill="0" applyBorder="0">
      <alignment horizontal="right"/>
    </xf>
    <xf numFmtId="219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8" fontId="83" fillId="54" borderId="43"/>
    <xf numFmtId="220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2" fontId="75" fillId="0" borderId="0" applyFont="0" applyFill="0" applyBorder="0" applyAlignment="0" applyProtection="0"/>
    <xf numFmtId="223" fontId="45" fillId="24" borderId="0" applyFont="0" applyFill="0" applyBorder="0" applyAlignment="0" applyProtection="0"/>
    <xf numFmtId="224" fontId="73" fillId="0" borderId="3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5" fontId="82" fillId="0" borderId="0" applyFont="0" applyFill="0" applyBorder="0" applyAlignment="0" applyProtection="0"/>
    <xf numFmtId="15" fontId="57" fillId="0" borderId="0" applyFill="0" applyBorder="0">
      <protection locked="0"/>
    </xf>
    <xf numFmtId="226" fontId="54" fillId="0" borderId="0" applyFill="0" applyBorder="0" applyProtection="0"/>
    <xf numFmtId="17" fontId="84" fillId="0" borderId="0" applyFont="0" applyFill="0" applyBorder="0" applyAlignment="0" applyProtection="0"/>
    <xf numFmtId="1" fontId="5" fillId="0" borderId="0" applyFill="0" applyBorder="0">
      <alignment horizontal="right"/>
    </xf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7" fillId="0" borderId="0" applyFill="0" applyBorder="0">
      <protection locked="0"/>
    </xf>
    <xf numFmtId="0" fontId="5" fillId="0" borderId="0" applyFont="0" applyFill="0" applyBorder="0" applyAlignment="0"/>
    <xf numFmtId="168" fontId="5" fillId="0" borderId="0" applyFill="0" applyBorder="0">
      <alignment horizontal="right"/>
    </xf>
    <xf numFmtId="168" fontId="5" fillId="0" borderId="0" applyFill="0" applyBorder="0">
      <alignment horizontal="right"/>
    </xf>
    <xf numFmtId="168" fontId="57" fillId="0" borderId="0" applyFill="0" applyBorder="0">
      <protection locked="0"/>
    </xf>
    <xf numFmtId="168" fontId="5" fillId="0" borderId="0" applyFill="0" applyBorder="0">
      <alignment horizontal="right"/>
    </xf>
    <xf numFmtId="227" fontId="5" fillId="0" borderId="0" applyFill="0" applyBorder="0">
      <alignment horizontal="right"/>
    </xf>
    <xf numFmtId="227" fontId="5" fillId="0" borderId="0" applyFill="0" applyBorder="0">
      <alignment horizontal="right"/>
    </xf>
    <xf numFmtId="227" fontId="57" fillId="0" borderId="0" applyFill="0" applyBorder="0">
      <protection locked="0"/>
    </xf>
    <xf numFmtId="0" fontId="5" fillId="0" borderId="0" applyFont="0" applyFill="0" applyBorder="0" applyAlignment="0" applyProtection="0"/>
    <xf numFmtId="192" fontId="5" fillId="0" borderId="0"/>
    <xf numFmtId="192" fontId="5" fillId="0" borderId="0"/>
    <xf numFmtId="0" fontId="54" fillId="24" borderId="58">
      <alignment horizontal="left" vertical="center" wrapText="1" indent="1"/>
    </xf>
    <xf numFmtId="228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30" fontId="59" fillId="0" borderId="0" applyFont="0" applyFill="0" applyBorder="0" applyAlignment="0" applyProtection="0"/>
    <xf numFmtId="231" fontId="82" fillId="0" borderId="72" applyNumberFormat="0" applyFont="0" applyFill="0" applyAlignment="0" applyProtection="0"/>
    <xf numFmtId="38" fontId="85" fillId="0" borderId="73" applyNumberFormat="0" applyFont="0" applyFill="0" applyAlignment="0"/>
    <xf numFmtId="232" fontId="21" fillId="0" borderId="0" applyFont="0" applyFill="0" applyBorder="0" applyAlignment="0" applyProtection="0"/>
    <xf numFmtId="0" fontId="5" fillId="55" borderId="74" applyNumberFormat="0">
      <alignment vertical="center"/>
    </xf>
    <xf numFmtId="0" fontId="5" fillId="55" borderId="74" applyNumberFormat="0">
      <alignment vertical="center"/>
    </xf>
    <xf numFmtId="233" fontId="54" fillId="0" borderId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34" fontId="88" fillId="0" borderId="0"/>
    <xf numFmtId="0" fontId="5" fillId="36" borderId="75" applyNumberFormat="0">
      <alignment vertical="center"/>
    </xf>
    <xf numFmtId="0" fontId="5" fillId="36" borderId="75" applyNumberFormat="0">
      <alignment vertical="center"/>
    </xf>
    <xf numFmtId="235" fontId="42" fillId="0" borderId="0" applyFill="0" applyBorder="0">
      <alignment horizontal="right"/>
    </xf>
    <xf numFmtId="236" fontId="42" fillId="0" borderId="0" applyFill="0" applyBorder="0">
      <alignment horizontal="right"/>
    </xf>
    <xf numFmtId="237" fontId="42" fillId="0" borderId="0" applyFill="0" applyBorder="0">
      <alignment horizontal="right"/>
    </xf>
    <xf numFmtId="235" fontId="5" fillId="0" borderId="0" applyFont="0" applyFill="0" applyBorder="0" applyAlignment="0" applyProtection="0"/>
    <xf numFmtId="170" fontId="89" fillId="0" borderId="0" applyNumberFormat="0" applyFill="0" applyBorder="0" applyAlignment="0" applyProtection="0"/>
    <xf numFmtId="0" fontId="90" fillId="0" borderId="0">
      <alignment horizontal="left"/>
    </xf>
    <xf numFmtId="0" fontId="91" fillId="0" borderId="0">
      <alignment horizontal="left"/>
    </xf>
    <xf numFmtId="0" fontId="92" fillId="0" borderId="0" applyFill="0" applyBorder="0" applyProtection="0">
      <alignment horizontal="left"/>
    </xf>
    <xf numFmtId="0" fontId="92" fillId="0" borderId="0">
      <alignment horizontal="left"/>
    </xf>
    <xf numFmtId="0" fontId="92" fillId="0" borderId="0" applyFill="0" applyBorder="0" applyProtection="0">
      <alignment horizontal="left"/>
    </xf>
    <xf numFmtId="238" fontId="81" fillId="0" borderId="0" applyFont="0" applyFill="0" applyBorder="0" applyAlignment="0" applyProtection="0"/>
    <xf numFmtId="239" fontId="5" fillId="0" borderId="0" applyFont="0" applyFill="0" applyBorder="0" applyAlignment="0" applyProtection="0">
      <alignment horizontal="center"/>
    </xf>
    <xf numFmtId="0" fontId="93" fillId="0" borderId="3" applyProtection="0">
      <alignment horizontal="center"/>
    </xf>
    <xf numFmtId="0" fontId="94" fillId="0" borderId="0"/>
    <xf numFmtId="0" fontId="95" fillId="0" borderId="0"/>
    <xf numFmtId="0" fontId="96" fillId="74" borderId="0" applyNumberFormat="0" applyBorder="0" applyAlignment="0" applyProtection="0"/>
    <xf numFmtId="38" fontId="45" fillId="36" borderId="0" applyNumberFormat="0" applyBorder="0" applyAlignment="0" applyProtection="0"/>
    <xf numFmtId="0" fontId="30" fillId="36" borderId="76" applyNumberFormat="0">
      <alignment vertical="center"/>
    </xf>
    <xf numFmtId="0" fontId="97" fillId="0" borderId="0"/>
    <xf numFmtId="0" fontId="72" fillId="0" borderId="0"/>
    <xf numFmtId="0" fontId="98" fillId="0" borderId="0" applyNumberFormat="0">
      <alignment horizontal="center"/>
    </xf>
    <xf numFmtId="240" fontId="82" fillId="0" borderId="0" applyFont="0" applyFill="0" applyBorder="0" applyAlignment="0" applyProtection="0">
      <alignment horizontal="right"/>
    </xf>
    <xf numFmtId="0" fontId="99" fillId="0" borderId="0" applyAlignment="0" applyProtection="0"/>
    <xf numFmtId="0" fontId="100" fillId="0" borderId="0" applyAlignment="0" applyProtection="0"/>
    <xf numFmtId="0" fontId="101" fillId="0" borderId="0" applyAlignment="0" applyProtection="0"/>
    <xf numFmtId="0" fontId="102" fillId="0" borderId="3">
      <alignment horizontal="left"/>
    </xf>
    <xf numFmtId="0" fontId="103" fillId="0" borderId="0">
      <alignment horizontal="right"/>
    </xf>
    <xf numFmtId="37" fontId="104" fillId="0" borderId="0">
      <alignment horizontal="right"/>
    </xf>
    <xf numFmtId="0" fontId="105" fillId="0" borderId="0">
      <alignment horizontal="left"/>
    </xf>
    <xf numFmtId="37" fontId="106" fillId="0" borderId="0">
      <alignment horizontal="right"/>
    </xf>
    <xf numFmtId="0" fontId="107" fillId="0" borderId="0" applyFill="0" applyBorder="0" applyProtection="0">
      <alignment horizontal="right"/>
    </xf>
    <xf numFmtId="241" fontId="108" fillId="0" borderId="0"/>
    <xf numFmtId="241" fontId="109" fillId="0" borderId="0"/>
    <xf numFmtId="0" fontId="109" fillId="0" borderId="0">
      <alignment horizontal="right"/>
    </xf>
    <xf numFmtId="0" fontId="110" fillId="0" borderId="0">
      <alignment horizontal="left"/>
    </xf>
    <xf numFmtId="0" fontId="111" fillId="0" borderId="0" applyProtection="0">
      <alignment horizontal="right"/>
    </xf>
    <xf numFmtId="0" fontId="41" fillId="0" borderId="24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112" fillId="75" borderId="0"/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113" fillId="0" borderId="77" applyNumberFormat="0" applyFill="0" applyAlignment="0" applyProtection="0"/>
    <xf numFmtId="0" fontId="23" fillId="30" borderId="0" applyNumberFormat="0" applyAlignment="0" applyProtection="0"/>
    <xf numFmtId="0" fontId="114" fillId="0" borderId="0">
      <alignment horizontal="left"/>
    </xf>
    <xf numFmtId="0" fontId="115" fillId="0" borderId="5">
      <alignment horizontal="left" vertical="top"/>
    </xf>
    <xf numFmtId="242" fontId="116" fillId="76" borderId="0"/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17" fillId="0" borderId="78" applyNumberFormat="0" applyFill="0" applyAlignment="0" applyProtection="0"/>
    <xf numFmtId="0" fontId="75" fillId="0" borderId="0">
      <alignment horizontal="left"/>
    </xf>
    <xf numFmtId="0" fontId="118" fillId="0" borderId="5">
      <alignment horizontal="left" vertical="top"/>
    </xf>
    <xf numFmtId="0" fontId="73" fillId="0" borderId="0" applyFill="0" applyBorder="0">
      <alignment vertical="center"/>
    </xf>
    <xf numFmtId="0" fontId="119" fillId="0" borderId="79" applyNumberFormat="0" applyFill="0" applyAlignment="0" applyProtection="0"/>
    <xf numFmtId="0" fontId="120" fillId="0" borderId="0">
      <alignment horizontal="left"/>
    </xf>
    <xf numFmtId="0" fontId="45" fillId="0" borderId="0" applyFill="0" applyBorder="0">
      <alignment vertical="center"/>
    </xf>
    <xf numFmtId="0" fontId="119" fillId="0" borderId="0" applyNumberFormat="0" applyFill="0" applyBorder="0" applyAlignment="0" applyProtection="0"/>
    <xf numFmtId="169" fontId="121" fillId="0" borderId="0"/>
    <xf numFmtId="170" fontId="122" fillId="0" borderId="0" applyNumberFormat="0" applyFill="0" applyBorder="0" applyAlignment="0" applyProtection="0"/>
    <xf numFmtId="170" fontId="107" fillId="0" borderId="0" applyNumberFormat="0" applyFill="0" applyBorder="0" applyAlignment="0" applyProtection="0"/>
    <xf numFmtId="0" fontId="123" fillId="77" borderId="0">
      <alignment horizontal="left" indent="2"/>
    </xf>
    <xf numFmtId="0" fontId="124" fillId="0" borderId="0">
      <alignment horizontal="left"/>
    </xf>
    <xf numFmtId="0" fontId="125" fillId="76" borderId="0">
      <alignment horizontal="center"/>
    </xf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57" fillId="41" borderId="0">
      <alignment horizontal="center"/>
    </xf>
    <xf numFmtId="0" fontId="12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28" fillId="0" borderId="0" applyFill="0" applyBorder="0">
      <alignment horizontal="left" vertical="center"/>
      <protection locked="0"/>
    </xf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6" fontId="49" fillId="0" borderId="80">
      <alignment horizontal="right" vertical="center"/>
    </xf>
    <xf numFmtId="247" fontId="129" fillId="78" borderId="0"/>
    <xf numFmtId="248" fontId="129" fillId="78" borderId="0">
      <alignment vertical="top"/>
    </xf>
    <xf numFmtId="15" fontId="129" fillId="78" borderId="0" applyBorder="0" applyProtection="0">
      <alignment vertical="top"/>
    </xf>
    <xf numFmtId="249" fontId="129" fillId="78" borderId="0">
      <alignment vertical="top"/>
    </xf>
    <xf numFmtId="183" fontId="88" fillId="0" borderId="71" applyProtection="0"/>
    <xf numFmtId="250" fontId="130" fillId="0" borderId="71">
      <alignment horizontal="right"/>
      <protection locked="0"/>
    </xf>
    <xf numFmtId="184" fontId="56" fillId="0" borderId="0"/>
    <xf numFmtId="185" fontId="56" fillId="0" borderId="0"/>
    <xf numFmtId="186" fontId="131" fillId="0" borderId="0"/>
    <xf numFmtId="187" fontId="131" fillId="0" borderId="0"/>
    <xf numFmtId="251" fontId="49" fillId="54" borderId="46" applyNumberFormat="0" applyAlignment="0" applyProtection="0"/>
    <xf numFmtId="10" fontId="45" fillId="24" borderId="46" applyNumberFormat="0" applyBorder="0" applyAlignment="0" applyProtection="0"/>
    <xf numFmtId="199" fontId="77" fillId="54" borderId="81" applyNumberFormat="0">
      <alignment vertical="center"/>
      <protection locked="0"/>
    </xf>
    <xf numFmtId="0" fontId="77" fillId="79" borderId="81" applyNumberFormat="0">
      <alignment vertical="center"/>
      <protection locked="0"/>
    </xf>
    <xf numFmtId="0" fontId="132" fillId="47" borderId="58" applyNumberFormat="0" applyAlignment="0" applyProtection="0"/>
    <xf numFmtId="0" fontId="25" fillId="35" borderId="52" applyNumberFormat="0" applyAlignment="0" applyProtection="0"/>
    <xf numFmtId="0" fontId="88" fillId="0" borderId="71">
      <protection locked="0"/>
    </xf>
    <xf numFmtId="0" fontId="133" fillId="72" borderId="0" applyNumberFormat="0" applyFont="0" applyAlignment="0"/>
    <xf numFmtId="0" fontId="133" fillId="72" borderId="72" applyNumberFormat="0" applyFont="0" applyAlignment="0">
      <protection locked="0"/>
    </xf>
    <xf numFmtId="0" fontId="45" fillId="23" borderId="46" applyNumberFormat="0" applyAlignment="0">
      <protection locked="0"/>
    </xf>
    <xf numFmtId="252" fontId="131" fillId="52" borderId="0"/>
    <xf numFmtId="0" fontId="45" fillId="54" borderId="82" applyNumberFormat="0" applyAlignment="0">
      <protection locked="0"/>
    </xf>
    <xf numFmtId="38" fontId="134" fillId="0" borderId="0"/>
    <xf numFmtId="38" fontId="135" fillId="0" borderId="0"/>
    <xf numFmtId="38" fontId="136" fillId="0" borderId="0"/>
    <xf numFmtId="38" fontId="137" fillId="0" borderId="0"/>
    <xf numFmtId="0" fontId="138" fillId="0" borderId="0"/>
    <xf numFmtId="0" fontId="138" fillId="0" borderId="0"/>
    <xf numFmtId="0" fontId="45" fillId="36" borderId="0"/>
    <xf numFmtId="184" fontId="56" fillId="80" borderId="0" applyBorder="0"/>
    <xf numFmtId="253" fontId="56" fillId="80" borderId="0"/>
    <xf numFmtId="185" fontId="56" fillId="80" borderId="0" applyBorder="0"/>
    <xf numFmtId="186" fontId="56" fillId="80" borderId="0" applyBorder="0"/>
    <xf numFmtId="187" fontId="56" fillId="80" borderId="0" applyBorder="0"/>
    <xf numFmtId="188" fontId="56" fillId="80" borderId="0" applyBorder="0"/>
    <xf numFmtId="0" fontId="139" fillId="0" borderId="83" applyNumberFormat="0" applyFill="0" applyAlignment="0" applyProtection="0"/>
    <xf numFmtId="15" fontId="42" fillId="0" borderId="0" applyFill="0" applyBorder="0">
      <alignment horizontal="right"/>
    </xf>
    <xf numFmtId="0" fontId="73" fillId="0" borderId="46" applyFill="0">
      <alignment horizontal="center" vertical="center"/>
    </xf>
    <xf numFmtId="0" fontId="45" fillId="0" borderId="46" applyFill="0">
      <alignment horizontal="center" vertical="center"/>
    </xf>
    <xf numFmtId="192" fontId="45" fillId="0" borderId="46" applyFill="0">
      <alignment horizontal="center" vertical="center"/>
    </xf>
    <xf numFmtId="254" fontId="57" fillId="0" borderId="0" applyNumberFormat="0" applyFill="0" applyBorder="0" applyAlignment="0">
      <protection locked="0"/>
    </xf>
    <xf numFmtId="0" fontId="140" fillId="0" borderId="0" applyNumberFormat="0" applyFill="0" applyBorder="0" applyAlignment="0" applyProtection="0">
      <alignment horizontal="right"/>
    </xf>
    <xf numFmtId="255" fontId="42" fillId="0" borderId="0" applyFill="0" applyBorder="0">
      <alignment horizontal="right"/>
    </xf>
    <xf numFmtId="183" fontId="141" fillId="0" borderId="0"/>
    <xf numFmtId="0" fontId="41" fillId="0" borderId="0" applyFill="0" applyBorder="0">
      <alignment horizontal="left" vertical="center"/>
    </xf>
    <xf numFmtId="256" fontId="87" fillId="0" borderId="0" applyFont="0" applyFill="0" applyBorder="0" applyProtection="0">
      <alignment horizontal="right"/>
    </xf>
    <xf numFmtId="0" fontId="77" fillId="70" borderId="84" applyNumberFormat="0" applyFont="0" applyFill="0" applyAlignment="0" applyProtection="0">
      <alignment vertical="center"/>
      <protection locked="0"/>
    </xf>
    <xf numFmtId="0" fontId="89" fillId="0" borderId="0" applyNumberFormat="0" applyBorder="0">
      <alignment horizontal="left" vertical="top"/>
    </xf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3" fillId="0" borderId="0"/>
    <xf numFmtId="257" fontId="144" fillId="0" borderId="71">
      <alignment horizontal="right"/>
      <protection locked="0"/>
    </xf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41" borderId="0" applyFill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 applyFill="0" applyBorder="0">
      <protection locked="0"/>
    </xf>
    <xf numFmtId="0" fontId="7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4" fontId="45" fillId="0" borderId="0" applyFont="0" applyFill="0" applyBorder="0" applyAlignment="0" applyProtection="0"/>
    <xf numFmtId="253" fontId="84" fillId="0" borderId="0"/>
    <xf numFmtId="252" fontId="84" fillId="0" borderId="0"/>
    <xf numFmtId="184" fontId="84" fillId="0" borderId="0"/>
    <xf numFmtId="185" fontId="84" fillId="0" borderId="0" applyBorder="0"/>
    <xf numFmtId="0" fontId="146" fillId="0" borderId="0" applyNumberFormat="0" applyBorder="0">
      <protection hidden="1"/>
    </xf>
    <xf numFmtId="0" fontId="147" fillId="72" borderId="85" applyNumberFormat="0" applyAlignment="0" applyProtection="0"/>
    <xf numFmtId="40" fontId="148" fillId="72" borderId="0">
      <alignment horizontal="right"/>
    </xf>
    <xf numFmtId="0" fontId="149" fillId="81" borderId="0">
      <alignment horizontal="center"/>
    </xf>
    <xf numFmtId="0" fontId="116" fillId="82" borderId="0"/>
    <xf numFmtId="0" fontId="150" fillId="72" borderId="0" applyBorder="0">
      <alignment horizontal="centerContinuous"/>
    </xf>
    <xf numFmtId="0" fontId="151" fillId="82" borderId="0" applyBorder="0">
      <alignment horizontal="centerContinuous"/>
    </xf>
    <xf numFmtId="0" fontId="152" fillId="0" borderId="0" applyFill="0" applyBorder="0" applyProtection="0">
      <alignment horizontal="left"/>
    </xf>
    <xf numFmtId="0" fontId="153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5" fillId="83" borderId="0" applyNumberFormat="0" applyFont="0" applyBorder="0" applyAlignment="0" applyProtection="0">
      <protection hidden="1"/>
    </xf>
    <xf numFmtId="170" fontId="45" fillId="84" borderId="0" applyNumberFormat="0" applyFont="0" applyBorder="0" applyAlignment="0" applyProtection="0"/>
    <xf numFmtId="258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259" fontId="15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60" fontId="5" fillId="0" borderId="0" applyFill="0" applyBorder="0"/>
    <xf numFmtId="249" fontId="5" fillId="0" borderId="0" applyFill="0" applyBorder="0"/>
    <xf numFmtId="249" fontId="57" fillId="0" borderId="0" applyFill="0" applyBorder="0">
      <protection locked="0"/>
    </xf>
    <xf numFmtId="260" fontId="5" fillId="0" borderId="0" applyFill="0" applyBorder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1" fontId="87" fillId="0" borderId="0" applyFont="0" applyFill="0" applyBorder="0" applyProtection="0">
      <alignment horizontal="right"/>
    </xf>
    <xf numFmtId="169" fontId="156" fillId="0" borderId="0"/>
    <xf numFmtId="0" fontId="73" fillId="0" borderId="0" applyFill="0" applyBorder="0">
      <alignment vertical="center"/>
    </xf>
    <xf numFmtId="189" fontId="157" fillId="0" borderId="0" applyFill="0" applyBorder="0">
      <alignment horizontal="right" vertical="center"/>
    </xf>
    <xf numFmtId="195" fontId="157" fillId="0" borderId="0" applyFill="0" applyBorder="0">
      <alignment horizontal="right" vertical="center"/>
    </xf>
    <xf numFmtId="0" fontId="158" fillId="0" borderId="0" applyFill="0" applyBorder="0">
      <alignment vertical="center"/>
    </xf>
    <xf numFmtId="0" fontId="159" fillId="0" borderId="0" applyFill="0" applyBorder="0">
      <alignment vertical="center"/>
    </xf>
    <xf numFmtId="0" fontId="160" fillId="0" borderId="0" applyFill="0" applyBorder="0">
      <alignment vertical="center"/>
    </xf>
    <xf numFmtId="0" fontId="157" fillId="0" borderId="0" applyFill="0" applyBorder="0">
      <alignment vertical="center"/>
    </xf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61" fillId="0" borderId="0" applyFill="0" applyBorder="0">
      <alignment horizontal="left" vertical="center"/>
      <protection locked="0"/>
    </xf>
    <xf numFmtId="0" fontId="162" fillId="0" borderId="0" applyFill="0" applyBorder="0">
      <alignment horizontal="left" vertical="center"/>
    </xf>
    <xf numFmtId="191" fontId="157" fillId="0" borderId="0" applyFill="0" applyBorder="0">
      <alignment horizontal="right" vertical="center"/>
    </xf>
    <xf numFmtId="0" fontId="157" fillId="0" borderId="0" applyFill="0" applyBorder="0">
      <alignment vertical="center"/>
    </xf>
    <xf numFmtId="192" fontId="157" fillId="0" borderId="0" applyFill="0" applyBorder="0">
      <alignment horizontal="right" vertical="center"/>
    </xf>
    <xf numFmtId="193" fontId="157" fillId="0" borderId="0" applyFill="0" applyBorder="0">
      <alignment horizontal="right" vertical="center"/>
    </xf>
    <xf numFmtId="0" fontId="160" fillId="0" borderId="0" applyFill="0" applyBorder="0">
      <alignment vertical="center"/>
    </xf>
    <xf numFmtId="192" fontId="163" fillId="0" borderId="0" applyFill="0" applyBorder="0">
      <alignment horizontal="left" vertical="center"/>
    </xf>
    <xf numFmtId="0" fontId="164" fillId="0" borderId="0" applyFill="0" applyBorder="0">
      <alignment horizontal="left" vertical="center"/>
    </xf>
    <xf numFmtId="194" fontId="157" fillId="0" borderId="0" applyFill="0" applyBorder="0">
      <alignment horizontal="right" vertical="center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262" fontId="165" fillId="0" borderId="10"/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6" fillId="85" borderId="0" applyNumberFormat="0" applyFont="0" applyBorder="0" applyAlignment="0" applyProtection="0"/>
    <xf numFmtId="0" fontId="76" fillId="85" borderId="0" applyNumberFormat="0" applyFont="0" applyBorder="0" applyAlignment="0" applyProtection="0"/>
    <xf numFmtId="263" fontId="5" fillId="0" borderId="5" applyFont="0" applyFill="0" applyBorder="0" applyAlignment="0" applyProtection="0"/>
    <xf numFmtId="263" fontId="5" fillId="0" borderId="5" applyFont="0" applyFill="0" applyBorder="0" applyAlignment="0" applyProtection="0"/>
    <xf numFmtId="264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5" fontId="5" fillId="0" borderId="0"/>
    <xf numFmtId="266" fontId="166" fillId="0" borderId="0"/>
    <xf numFmtId="265" fontId="5" fillId="0" borderId="0"/>
    <xf numFmtId="267" fontId="89" fillId="0" borderId="0" applyNumberFormat="0" applyFill="0" applyBorder="0" applyAlignment="0" applyProtection="0"/>
    <xf numFmtId="0" fontId="5" fillId="86" borderId="0" applyNumberFormat="0" applyFont="0" applyBorder="0" applyAlignment="0" applyProtection="0"/>
    <xf numFmtId="0" fontId="5" fillId="86" borderId="0" applyNumberFormat="0" applyFont="0" applyBorder="0" applyAlignment="0" applyProtection="0"/>
    <xf numFmtId="2" fontId="167" fillId="87" borderId="10" applyAlignment="0" applyProtection="0">
      <protection locked="0"/>
    </xf>
    <xf numFmtId="0" fontId="168" fillId="24" borderId="10" applyNumberFormat="0" applyAlignment="0" applyProtection="0"/>
    <xf numFmtId="0" fontId="169" fillId="88" borderId="46" applyNumberFormat="0" applyAlignment="0" applyProtection="0">
      <alignment horizontal="center" vertical="center"/>
    </xf>
    <xf numFmtId="0" fontId="170" fillId="0" borderId="0"/>
    <xf numFmtId="0" fontId="170" fillId="0" borderId="0"/>
    <xf numFmtId="189" fontId="45" fillId="0" borderId="0" applyFill="0" applyBorder="0">
      <alignment horizontal="right" vertical="center"/>
    </xf>
    <xf numFmtId="268" fontId="45" fillId="0" borderId="0" applyFill="0" applyBorder="0">
      <alignment horizontal="right" vertical="center"/>
    </xf>
    <xf numFmtId="191" fontId="45" fillId="0" borderId="0" applyFill="0" applyBorder="0">
      <alignment horizontal="right" vertical="center"/>
    </xf>
    <xf numFmtId="269" fontId="45" fillId="0" borderId="0" applyFill="0" applyBorder="0">
      <alignment horizontal="right" vertical="center"/>
    </xf>
    <xf numFmtId="193" fontId="45" fillId="0" borderId="0" applyFill="0" applyBorder="0">
      <alignment horizontal="right" vertical="center"/>
    </xf>
    <xf numFmtId="194" fontId="45" fillId="0" borderId="0" applyFill="0" applyBorder="0">
      <alignment horizontal="right" vertical="center"/>
    </xf>
    <xf numFmtId="270" fontId="72" fillId="0" borderId="0" applyNumberFormat="0" applyFill="0" applyBorder="0" applyAlignment="0" applyProtection="0"/>
    <xf numFmtId="270" fontId="171" fillId="0" borderId="0" applyNumberFormat="0" applyFill="0" applyBorder="0" applyAlignment="0" applyProtection="0"/>
    <xf numFmtId="0" fontId="91" fillId="0" borderId="86">
      <alignment vertical="center"/>
    </xf>
    <xf numFmtId="4" fontId="172" fillId="47" borderId="87" applyNumberFormat="0" applyProtection="0">
      <alignment vertical="center"/>
    </xf>
    <xf numFmtId="4" fontId="173" fillId="47" borderId="87" applyNumberFormat="0" applyProtection="0">
      <alignment vertical="center"/>
    </xf>
    <xf numFmtId="4" fontId="172" fillId="47" borderId="87" applyNumberFormat="0" applyProtection="0">
      <alignment horizontal="left" vertical="center" indent="1"/>
    </xf>
    <xf numFmtId="0" fontId="172" fillId="47" borderId="87" applyNumberFormat="0" applyProtection="0">
      <alignment horizontal="left" vertical="top" indent="1"/>
    </xf>
    <xf numFmtId="4" fontId="172" fillId="89" borderId="0" applyNumberFormat="0" applyProtection="0">
      <alignment horizontal="left" vertical="center" indent="1"/>
    </xf>
    <xf numFmtId="4" fontId="148" fillId="69" borderId="87" applyNumberFormat="0" applyProtection="0">
      <alignment horizontal="right" vertical="center"/>
    </xf>
    <xf numFmtId="4" fontId="148" fillId="43" borderId="87" applyNumberFormat="0" applyProtection="0">
      <alignment horizontal="right" vertical="center"/>
    </xf>
    <xf numFmtId="4" fontId="148" fillId="61" borderId="87" applyNumberFormat="0" applyProtection="0">
      <alignment horizontal="right" vertical="center"/>
    </xf>
    <xf numFmtId="4" fontId="148" fillId="90" borderId="87" applyNumberFormat="0" applyProtection="0">
      <alignment horizontal="right" vertical="center"/>
    </xf>
    <xf numFmtId="4" fontId="148" fillId="67" borderId="87" applyNumberFormat="0" applyProtection="0">
      <alignment horizontal="right" vertical="center"/>
    </xf>
    <xf numFmtId="4" fontId="148" fillId="64" borderId="87" applyNumberFormat="0" applyProtection="0">
      <alignment horizontal="right" vertical="center"/>
    </xf>
    <xf numFmtId="4" fontId="148" fillId="91" borderId="87" applyNumberFormat="0" applyProtection="0">
      <alignment horizontal="right" vertical="center"/>
    </xf>
    <xf numFmtId="4" fontId="148" fillId="92" borderId="87" applyNumberFormat="0" applyProtection="0">
      <alignment horizontal="right" vertical="center"/>
    </xf>
    <xf numFmtId="4" fontId="148" fillId="93" borderId="87" applyNumberFormat="0" applyProtection="0">
      <alignment horizontal="right" vertical="center"/>
    </xf>
    <xf numFmtId="4" fontId="172" fillId="94" borderId="88" applyNumberFormat="0" applyProtection="0">
      <alignment horizontal="left" vertical="center" indent="1"/>
    </xf>
    <xf numFmtId="4" fontId="148" fillId="95" borderId="0" applyNumberFormat="0" applyProtection="0">
      <alignment horizontal="left" vertical="center" indent="1"/>
    </xf>
    <xf numFmtId="4" fontId="174" fillId="96" borderId="0" applyNumberFormat="0" applyProtection="0">
      <alignment horizontal="left" vertical="center" indent="1"/>
    </xf>
    <xf numFmtId="4" fontId="148" fillId="89" borderId="87" applyNumberFormat="0" applyProtection="0">
      <alignment horizontal="right" vertical="center"/>
    </xf>
    <xf numFmtId="4" fontId="148" fillId="95" borderId="0" applyNumberFormat="0" applyProtection="0">
      <alignment horizontal="left" vertical="center" indent="1"/>
    </xf>
    <xf numFmtId="4" fontId="148" fillId="89" borderId="0" applyNumberFormat="0" applyProtection="0">
      <alignment horizontal="left" vertical="center" indent="1"/>
    </xf>
    <xf numFmtId="0" fontId="5" fillId="96" borderId="87" applyNumberFormat="0" applyProtection="0">
      <alignment horizontal="left" vertical="center" indent="1"/>
    </xf>
    <xf numFmtId="0" fontId="5" fillId="96" borderId="87" applyNumberFormat="0" applyProtection="0">
      <alignment horizontal="left" vertical="top" indent="1"/>
    </xf>
    <xf numFmtId="0" fontId="5" fillId="89" borderId="87" applyNumberFormat="0" applyProtection="0">
      <alignment horizontal="left" vertical="center" indent="1"/>
    </xf>
    <xf numFmtId="0" fontId="5" fillId="89" borderId="87" applyNumberFormat="0" applyProtection="0">
      <alignment horizontal="left" vertical="top" indent="1"/>
    </xf>
    <xf numFmtId="0" fontId="5" fillId="48" borderId="87" applyNumberFormat="0" applyProtection="0">
      <alignment horizontal="left" vertical="center" indent="1"/>
    </xf>
    <xf numFmtId="0" fontId="5" fillId="48" borderId="87" applyNumberFormat="0" applyProtection="0">
      <alignment horizontal="left" vertical="top" indent="1"/>
    </xf>
    <xf numFmtId="0" fontId="5" fillId="95" borderId="87" applyNumberFormat="0" applyProtection="0">
      <alignment horizontal="left" vertical="center" indent="1"/>
    </xf>
    <xf numFmtId="0" fontId="5" fillId="95" borderId="87" applyNumberFormat="0" applyProtection="0">
      <alignment horizontal="left" vertical="top" indent="1"/>
    </xf>
    <xf numFmtId="0" fontId="5" fillId="72" borderId="46" applyNumberFormat="0">
      <protection locked="0"/>
    </xf>
    <xf numFmtId="4" fontId="148" fillId="44" borderId="87" applyNumberFormat="0" applyProtection="0">
      <alignment vertical="center"/>
    </xf>
    <xf numFmtId="4" fontId="175" fillId="44" borderId="87" applyNumberFormat="0" applyProtection="0">
      <alignment vertical="center"/>
    </xf>
    <xf numFmtId="4" fontId="148" fillId="44" borderId="87" applyNumberFormat="0" applyProtection="0">
      <alignment horizontal="left" vertical="center" indent="1"/>
    </xf>
    <xf numFmtId="0" fontId="148" fillId="44" borderId="87" applyNumberFormat="0" applyProtection="0">
      <alignment horizontal="left" vertical="top" indent="1"/>
    </xf>
    <xf numFmtId="4" fontId="148" fillId="95" borderId="87" applyNumberFormat="0" applyProtection="0">
      <alignment horizontal="right" vertical="center"/>
    </xf>
    <xf numFmtId="4" fontId="175" fillId="95" borderId="87" applyNumberFormat="0" applyProtection="0">
      <alignment horizontal="right" vertical="center"/>
    </xf>
    <xf numFmtId="4" fontId="148" fillId="89" borderId="87" applyNumberFormat="0" applyProtection="0">
      <alignment horizontal="left" vertical="center" indent="1"/>
    </xf>
    <xf numFmtId="0" fontId="148" fillId="89" borderId="87" applyNumberFormat="0" applyProtection="0">
      <alignment horizontal="left" vertical="top" indent="1"/>
    </xf>
    <xf numFmtId="4" fontId="176" fillId="84" borderId="0" applyNumberFormat="0" applyProtection="0">
      <alignment horizontal="left" vertical="center" indent="1"/>
    </xf>
    <xf numFmtId="4" fontId="88" fillId="95" borderId="87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72" borderId="0" applyNumberFormat="0" applyFont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177" fillId="52" borderId="0" applyNumberFormat="0" applyBorder="0" applyAlignment="0"/>
    <xf numFmtId="271" fontId="42" fillId="0" borderId="0" applyFont="0" applyFill="0" applyBorder="0" applyAlignment="0" applyProtection="0">
      <alignment horizontal="right"/>
    </xf>
    <xf numFmtId="0" fontId="178" fillId="0" borderId="0" applyFill="0" applyBorder="0">
      <alignment horizontal="left" vertical="center"/>
    </xf>
    <xf numFmtId="0" fontId="60" fillId="97" borderId="0" applyNumberFormat="0" applyFont="0" applyBorder="0" applyAlignment="0" applyProtection="0"/>
    <xf numFmtId="0" fontId="179" fillId="0" borderId="0" applyNumberFormat="0" applyFill="0" applyBorder="0" applyAlignment="0" applyProtection="0"/>
    <xf numFmtId="17" fontId="42" fillId="0" borderId="0" applyFill="0" applyBorder="0">
      <alignment horizontal="right"/>
    </xf>
    <xf numFmtId="244" fontId="45" fillId="0" borderId="0" applyAlignment="0" applyProtection="0"/>
    <xf numFmtId="38" fontId="180" fillId="0" borderId="5" applyBorder="0" applyAlignment="0"/>
    <xf numFmtId="272" fontId="54" fillId="0" borderId="0" applyFill="0" applyBorder="0" applyProtection="0"/>
    <xf numFmtId="0" fontId="148" fillId="0" borderId="0">
      <alignment vertical="top"/>
    </xf>
    <xf numFmtId="0" fontId="181" fillId="98" borderId="89" applyNumberFormat="0" applyAlignment="0" applyProtection="0"/>
    <xf numFmtId="0" fontId="181" fillId="98" borderId="89" applyNumberFormat="0" applyAlignment="0" applyProtection="0"/>
    <xf numFmtId="0" fontId="181" fillId="99" borderId="89" applyNumberFormat="0" applyAlignment="0" applyProtection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41" fillId="0" borderId="0"/>
    <xf numFmtId="0" fontId="124" fillId="0" borderId="0"/>
    <xf numFmtId="15" fontId="5" fillId="0" borderId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10" fontId="5" fillId="0" borderId="0"/>
    <xf numFmtId="273" fontId="72" fillId="36" borderId="45"/>
    <xf numFmtId="274" fontId="87" fillId="0" borderId="56" applyFont="0" applyFill="0" applyAlignment="0" applyProtection="0"/>
    <xf numFmtId="3" fontId="182" fillId="0" borderId="0"/>
    <xf numFmtId="3" fontId="183" fillId="0" borderId="60"/>
    <xf numFmtId="3" fontId="183" fillId="0" borderId="61"/>
    <xf numFmtId="3" fontId="183" fillId="0" borderId="90"/>
    <xf numFmtId="3" fontId="182" fillId="0" borderId="0"/>
    <xf numFmtId="0" fontId="53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231" fontId="184" fillId="0" borderId="3" applyBorder="0" applyProtection="0">
      <alignment horizontal="right" vertical="center"/>
    </xf>
    <xf numFmtId="0" fontId="185" fillId="100" borderId="0" applyBorder="0" applyProtection="0">
      <alignment horizontal="centerContinuous" vertical="center"/>
    </xf>
    <xf numFmtId="0" fontId="186" fillId="75" borderId="3" applyBorder="0" applyProtection="0">
      <alignment horizontal="centerContinuous" vertical="center"/>
    </xf>
    <xf numFmtId="0" fontId="184" fillId="0" borderId="0" applyBorder="0" applyProtection="0">
      <alignment vertical="center"/>
    </xf>
    <xf numFmtId="0" fontId="92" fillId="0" borderId="0">
      <alignment horizontal="left"/>
    </xf>
    <xf numFmtId="0" fontId="53" fillId="0" borderId="0" applyFill="0" applyBorder="0" applyProtection="0"/>
    <xf numFmtId="0" fontId="75" fillId="0" borderId="0"/>
    <xf numFmtId="0" fontId="72" fillId="0" borderId="0" applyFill="0" applyBorder="0" applyProtection="0">
      <alignment horizontal="left"/>
    </xf>
    <xf numFmtId="0" fontId="92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87" fillId="0" borderId="0"/>
    <xf numFmtId="0" fontId="187" fillId="0" borderId="0"/>
    <xf numFmtId="0" fontId="188" fillId="0" borderId="0"/>
    <xf numFmtId="0" fontId="188" fillId="0" borderId="0"/>
    <xf numFmtId="0" fontId="187" fillId="0" borderId="0"/>
    <xf numFmtId="0" fontId="187" fillId="0" borderId="0"/>
    <xf numFmtId="0" fontId="5" fillId="0" borderId="0" applyFill="0" applyBorder="0">
      <alignment horizontal="right"/>
    </xf>
    <xf numFmtId="0" fontId="5" fillId="0" borderId="0" applyFill="0" applyBorder="0">
      <alignment horizontal="right"/>
    </xf>
    <xf numFmtId="0" fontId="5" fillId="0" borderId="0">
      <alignment vertical="top" wrapText="1"/>
    </xf>
    <xf numFmtId="183" fontId="189" fillId="0" borderId="0"/>
    <xf numFmtId="274" fontId="87" fillId="0" borderId="0" applyFont="0" applyFill="0" applyBorder="0" applyAlignment="0" applyProtection="0"/>
    <xf numFmtId="0" fontId="190" fillId="0" borderId="0" applyFill="0" applyBorder="0" applyProtection="0">
      <alignment horizontal="left" vertical="top"/>
    </xf>
    <xf numFmtId="15" fontId="191" fillId="75" borderId="0" applyBorder="0" applyProtection="0">
      <alignment horizontal="centerContinuous"/>
    </xf>
    <xf numFmtId="15" fontId="192" fillId="75" borderId="0" applyBorder="0" applyProtection="0">
      <alignment horizontal="centerContinuous"/>
    </xf>
    <xf numFmtId="15" fontId="116" fillId="75" borderId="0" applyNumberFormat="0" applyBorder="0" applyProtection="0">
      <alignment horizontal="centerContinuous"/>
    </xf>
    <xf numFmtId="199" fontId="32" fillId="0" borderId="0" applyNumberFormat="0">
      <alignment vertical="center"/>
    </xf>
    <xf numFmtId="0" fontId="193" fillId="0" borderId="0" applyNumberFormat="0" applyFill="0" applyBorder="0" applyAlignment="0" applyProtection="0"/>
    <xf numFmtId="0" fontId="194" fillId="0" borderId="0" applyFill="0" applyBorder="0">
      <alignment horizontal="left" vertical="center"/>
      <protection locked="0"/>
    </xf>
    <xf numFmtId="0" fontId="187" fillId="0" borderId="0"/>
    <xf numFmtId="0" fontId="195" fillId="0" borderId="0" applyFill="0" applyBorder="0">
      <alignment horizontal="left" vertical="center"/>
      <protection locked="0"/>
    </xf>
    <xf numFmtId="0" fontId="196" fillId="0" borderId="0" applyFill="0" applyBorder="0">
      <alignment horizontal="left" vertical="center"/>
      <protection locked="0"/>
    </xf>
    <xf numFmtId="170" fontId="45" fillId="0" borderId="0" applyNumberFormat="0" applyFont="0" applyBorder="0" applyAlignment="0" applyProtection="0"/>
    <xf numFmtId="1" fontId="45" fillId="36" borderId="0" applyFont="0" applyBorder="0" applyAlignment="0" applyProtection="0"/>
    <xf numFmtId="171" fontId="5" fillId="0" borderId="7" applyFill="0"/>
    <xf numFmtId="171" fontId="5" fillId="0" borderId="7" applyFill="0"/>
    <xf numFmtId="171" fontId="5" fillId="0" borderId="56" applyFill="0"/>
    <xf numFmtId="171" fontId="5" fillId="0" borderId="56" applyFill="0"/>
    <xf numFmtId="171" fontId="5" fillId="0" borderId="7" applyFill="0"/>
    <xf numFmtId="171" fontId="5" fillId="0" borderId="7" applyFill="0"/>
    <xf numFmtId="171" fontId="5" fillId="0" borderId="56" applyFill="0"/>
    <xf numFmtId="171" fontId="5" fillId="0" borderId="56" applyFill="0"/>
    <xf numFmtId="0" fontId="197" fillId="0" borderId="91" applyNumberFormat="0" applyFill="0" applyAlignment="0" applyProtection="0"/>
    <xf numFmtId="274" fontId="87" fillId="0" borderId="62" applyFont="0" applyFill="0" applyAlignment="0" applyProtection="0"/>
    <xf numFmtId="38" fontId="85" fillId="0" borderId="3" applyNumberFormat="0" applyFont="0" applyFill="0" applyAlignment="0"/>
    <xf numFmtId="37" fontId="57" fillId="87" borderId="0" applyNumberFormat="0" applyBorder="0" applyAlignment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275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0" fontId="88" fillId="0" borderId="0" applyNumberFormat="0" applyFill="0" applyBorder="0"/>
    <xf numFmtId="0" fontId="198" fillId="0" borderId="0" applyNumberFormat="0" applyFill="0" applyBorder="0" applyAlignment="0" applyProtection="0"/>
    <xf numFmtId="0" fontId="146" fillId="0" borderId="0" applyNumberFormat="0" applyFill="0" applyBorder="0" applyAlignment="0"/>
    <xf numFmtId="277" fontId="5" fillId="0" borderId="0" applyFont="0" applyFill="0" applyBorder="0" applyProtection="0">
      <alignment horizontal="right"/>
    </xf>
    <xf numFmtId="277" fontId="5" fillId="0" borderId="0" applyFont="0" applyFill="0" applyBorder="0" applyProtection="0">
      <alignment horizontal="right"/>
    </xf>
    <xf numFmtId="278" fontId="5" fillId="0" borderId="3" applyBorder="0" applyProtection="0">
      <alignment horizontal="right"/>
    </xf>
    <xf numFmtId="279" fontId="199" fillId="0" borderId="0" applyFill="0" applyBorder="0" applyAlignment="0"/>
    <xf numFmtId="280" fontId="199" fillId="50" borderId="0" applyFill="0" applyBorder="0" applyAlignment="0"/>
    <xf numFmtId="281" fontId="200" fillId="0" borderId="3" applyBorder="0" applyProtection="0">
      <alignment horizontal="right"/>
    </xf>
    <xf numFmtId="279" fontId="155" fillId="0" borderId="0" applyFont="0" applyFill="0" applyBorder="0" applyAlignment="0" applyProtection="0"/>
    <xf numFmtId="282" fontId="15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4" fontId="42" fillId="0" borderId="0" applyFill="0" applyBorder="0">
      <alignment horizontal="right"/>
    </xf>
    <xf numFmtId="44" fontId="1" fillId="0" borderId="0" applyFont="0" applyFill="0" applyBorder="0" applyAlignment="0" applyProtection="0"/>
    <xf numFmtId="171" fontId="5" fillId="0" borderId="56" applyFill="0"/>
    <xf numFmtId="171" fontId="5" fillId="0" borderId="56" applyFill="0"/>
    <xf numFmtId="171" fontId="5" fillId="0" borderId="56" applyFill="0"/>
    <xf numFmtId="171" fontId="5" fillId="0" borderId="56" applyFill="0"/>
    <xf numFmtId="274" fontId="87" fillId="0" borderId="56" applyFont="0" applyFill="0" applyAlignment="0" applyProtection="0"/>
    <xf numFmtId="5" fontId="65" fillId="0" borderId="56" applyAlignment="0" applyProtection="0"/>
    <xf numFmtId="170" fontId="53" fillId="0" borderId="56" applyBorder="0">
      <alignment horizontal="right"/>
    </xf>
    <xf numFmtId="170" fontId="53" fillId="55" borderId="56" applyBorder="0">
      <alignment horizontal="right"/>
    </xf>
    <xf numFmtId="183" fontId="32" fillId="0" borderId="56" applyBorder="0"/>
    <xf numFmtId="0" fontId="148" fillId="0" borderId="0"/>
    <xf numFmtId="222" fontId="75" fillId="0" borderId="0" applyFont="0" applyFill="0" applyBorder="0" applyAlignment="0" applyProtection="0"/>
    <xf numFmtId="0" fontId="75" fillId="0" borderId="0"/>
    <xf numFmtId="183" fontId="201" fillId="0" borderId="0" applyFill="0" applyBorder="0" applyAlignment="0" applyProtection="0">
      <alignment horizontal="right"/>
    </xf>
    <xf numFmtId="0" fontId="202" fillId="0" borderId="0"/>
    <xf numFmtId="0" fontId="203" fillId="0" borderId="0"/>
    <xf numFmtId="0" fontId="201" fillId="0" borderId="0">
      <alignment horizontal="left"/>
    </xf>
    <xf numFmtId="0" fontId="201" fillId="0" borderId="0"/>
  </cellStyleXfs>
  <cellXfs count="179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4"/>
    <xf numFmtId="0" fontId="7" fillId="0" borderId="0" xfId="4" applyFont="1" applyBorder="1" applyAlignment="1">
      <alignment horizontal="right" vertical="center"/>
    </xf>
    <xf numFmtId="0" fontId="5" fillId="0" borderId="0" xfId="4" applyBorder="1" applyAlignment="1"/>
    <xf numFmtId="0" fontId="2" fillId="4" borderId="0" xfId="0" applyFont="1" applyFill="1"/>
    <xf numFmtId="0" fontId="6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right" vertical="center"/>
    </xf>
    <xf numFmtId="0" fontId="6" fillId="0" borderId="16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vertical="center"/>
    </xf>
    <xf numFmtId="164" fontId="7" fillId="0" borderId="0" xfId="4" applyNumberFormat="1" applyFont="1" applyBorder="1" applyAlignment="1">
      <alignment horizontal="right" vertical="center"/>
    </xf>
    <xf numFmtId="164" fontId="7" fillId="0" borderId="17" xfId="4" applyNumberFormat="1" applyFont="1" applyBorder="1" applyAlignment="1">
      <alignment horizontal="right" vertical="center"/>
    </xf>
    <xf numFmtId="164" fontId="7" fillId="0" borderId="19" xfId="4" applyNumberFormat="1" applyFont="1" applyBorder="1" applyAlignment="1">
      <alignment horizontal="right" vertical="center"/>
    </xf>
    <xf numFmtId="164" fontId="7" fillId="0" borderId="20" xfId="4" applyNumberFormat="1" applyFont="1" applyBorder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5" xfId="4" applyFont="1" applyBorder="1" applyAlignment="1">
      <alignment horizontal="right" vertical="center"/>
    </xf>
    <xf numFmtId="164" fontId="7" fillId="0" borderId="5" xfId="4" applyNumberFormat="1" applyFont="1" applyBorder="1" applyAlignment="1">
      <alignment horizontal="right" vertical="center"/>
    </xf>
    <xf numFmtId="164" fontId="7" fillId="0" borderId="22" xfId="4" applyNumberFormat="1" applyFont="1" applyBorder="1" applyAlignment="1">
      <alignment horizontal="right" vertical="center"/>
    </xf>
    <xf numFmtId="10" fontId="7" fillId="0" borderId="5" xfId="2" applyNumberFormat="1" applyFont="1" applyBorder="1" applyAlignment="1">
      <alignment horizontal="right" vertical="center"/>
    </xf>
    <xf numFmtId="10" fontId="7" fillId="0" borderId="0" xfId="2" applyNumberFormat="1" applyFont="1" applyBorder="1" applyAlignment="1">
      <alignment horizontal="right" vertical="center"/>
    </xf>
    <xf numFmtId="10" fontId="7" fillId="0" borderId="17" xfId="2" applyNumberFormat="1" applyFont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0" fontId="0" fillId="0" borderId="23" xfId="0" applyBorder="1"/>
    <xf numFmtId="0" fontId="0" fillId="0" borderId="24" xfId="0" applyBorder="1"/>
    <xf numFmtId="10" fontId="0" fillId="0" borderId="25" xfId="0" applyNumberFormat="1" applyBorder="1"/>
    <xf numFmtId="0" fontId="0" fillId="0" borderId="0" xfId="0" applyFont="1"/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8" borderId="19" xfId="0" applyFill="1" applyBorder="1"/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9" fontId="0" fillId="0" borderId="0" xfId="2" applyFont="1"/>
    <xf numFmtId="10" fontId="0" fillId="0" borderId="0" xfId="2" applyNumberFormat="1" applyFont="1"/>
    <xf numFmtId="0" fontId="0" fillId="0" borderId="17" xfId="0" applyBorder="1"/>
    <xf numFmtId="0" fontId="2" fillId="0" borderId="16" xfId="0" applyFont="1" applyBorder="1"/>
    <xf numFmtId="0" fontId="0" fillId="0" borderId="0" xfId="0" applyBorder="1" applyAlignment="1">
      <alignment horizontal="right"/>
    </xf>
    <xf numFmtId="0" fontId="0" fillId="8" borderId="0" xfId="0" applyFill="1" applyBorder="1"/>
    <xf numFmtId="0" fontId="0" fillId="0" borderId="16" xfId="0" applyBorder="1" applyAlignment="1">
      <alignment horizontal="left"/>
    </xf>
    <xf numFmtId="0" fontId="0" fillId="5" borderId="26" xfId="0" applyFill="1" applyBorder="1"/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8" borderId="0" xfId="0" quotePrefix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16" xfId="0" applyFont="1" applyFill="1" applyBorder="1"/>
    <xf numFmtId="43" fontId="0" fillId="0" borderId="0" xfId="1" applyFont="1" applyFill="1" applyBorder="1"/>
    <xf numFmtId="43" fontId="0" fillId="0" borderId="17" xfId="1" applyFont="1" applyFill="1" applyBorder="1"/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/>
    <xf numFmtId="10" fontId="0" fillId="0" borderId="0" xfId="2" applyNumberFormat="1" applyFont="1" applyBorder="1"/>
    <xf numFmtId="10" fontId="0" fillId="0" borderId="17" xfId="2" applyNumberFormat="1" applyFont="1" applyBorder="1"/>
    <xf numFmtId="10" fontId="0" fillId="0" borderId="17" xfId="2" applyNumberFormat="1" applyFont="1" applyFill="1" applyBorder="1"/>
    <xf numFmtId="43" fontId="0" fillId="0" borderId="27" xfId="1" applyFont="1" applyBorder="1"/>
    <xf numFmtId="43" fontId="0" fillId="0" borderId="0" xfId="1" applyFont="1" applyBorder="1"/>
    <xf numFmtId="0" fontId="0" fillId="0" borderId="16" xfId="0" applyFill="1" applyBorder="1"/>
    <xf numFmtId="0" fontId="0" fillId="0" borderId="18" xfId="0" applyFill="1" applyBorder="1"/>
    <xf numFmtId="0" fontId="0" fillId="0" borderId="19" xfId="0" applyFill="1" applyBorder="1"/>
    <xf numFmtId="43" fontId="0" fillId="0" borderId="19" xfId="2" applyNumberFormat="1" applyFont="1" applyFill="1" applyBorder="1"/>
    <xf numFmtId="43" fontId="0" fillId="0" borderId="20" xfId="2" applyNumberFormat="1" applyFont="1" applyFill="1" applyBorder="1"/>
    <xf numFmtId="0" fontId="2" fillId="3" borderId="26" xfId="0" applyFont="1" applyFill="1" applyBorder="1" applyAlignment="1">
      <alignment vertical="top"/>
    </xf>
    <xf numFmtId="0" fontId="2" fillId="5" borderId="27" xfId="0" applyFont="1" applyFill="1" applyBorder="1" applyAlignment="1">
      <alignment horizontal="center" wrapText="1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top"/>
    </xf>
    <xf numFmtId="0" fontId="2" fillId="5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43" fontId="0" fillId="0" borderId="0" xfId="0" applyNumberFormat="1" applyBorder="1"/>
    <xf numFmtId="43" fontId="0" fillId="0" borderId="17" xfId="0" applyNumberFormat="1" applyBorder="1"/>
    <xf numFmtId="43" fontId="0" fillId="0" borderId="19" xfId="1" applyFont="1" applyBorder="1"/>
    <xf numFmtId="43" fontId="0" fillId="0" borderId="19" xfId="0" applyNumberFormat="1" applyBorder="1"/>
    <xf numFmtId="43" fontId="0" fillId="0" borderId="20" xfId="0" applyNumberFormat="1" applyBorder="1"/>
    <xf numFmtId="0" fontId="0" fillId="9" borderId="29" xfId="0" applyFill="1" applyBorder="1"/>
    <xf numFmtId="43" fontId="0" fillId="0" borderId="3" xfId="0" applyNumberFormat="1" applyBorder="1"/>
    <xf numFmtId="43" fontId="0" fillId="9" borderId="29" xfId="0" applyNumberFormat="1" applyFill="1" applyBorder="1"/>
    <xf numFmtId="0" fontId="2" fillId="9" borderId="14" xfId="0" applyFont="1" applyFill="1" applyBorder="1"/>
    <xf numFmtId="0" fontId="0" fillId="9" borderId="31" xfId="0" applyFill="1" applyBorder="1"/>
    <xf numFmtId="0" fontId="0" fillId="0" borderId="32" xfId="0" applyBorder="1"/>
    <xf numFmtId="43" fontId="0" fillId="0" borderId="33" xfId="0" applyNumberFormat="1" applyBorder="1"/>
    <xf numFmtId="43" fontId="0" fillId="9" borderId="31" xfId="0" applyNumberFormat="1" applyFill="1" applyBorder="1"/>
    <xf numFmtId="10" fontId="0" fillId="0" borderId="0" xfId="2" applyNumberFormat="1" applyFont="1" applyFill="1" applyBorder="1"/>
    <xf numFmtId="43" fontId="0" fillId="0" borderId="17" xfId="1" applyFont="1" applyBorder="1"/>
    <xf numFmtId="43" fontId="0" fillId="0" borderId="20" xfId="1" applyFont="1" applyBorder="1"/>
    <xf numFmtId="0" fontId="2" fillId="3" borderId="3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top" wrapText="1"/>
    </xf>
    <xf numFmtId="43" fontId="0" fillId="9" borderId="35" xfId="1" applyFont="1" applyFill="1" applyBorder="1"/>
    <xf numFmtId="43" fontId="0" fillId="0" borderId="10" xfId="1" applyFont="1" applyBorder="1"/>
    <xf numFmtId="43" fontId="0" fillId="0" borderId="36" xfId="1" applyFont="1" applyBorder="1"/>
    <xf numFmtId="43" fontId="0" fillId="0" borderId="37" xfId="1" applyFont="1" applyBorder="1"/>
    <xf numFmtId="0" fontId="2" fillId="7" borderId="3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9" borderId="35" xfId="0" applyFill="1" applyBorder="1"/>
    <xf numFmtId="43" fontId="0" fillId="0" borderId="10" xfId="0" applyNumberFormat="1" applyBorder="1"/>
    <xf numFmtId="43" fontId="0" fillId="0" borderId="36" xfId="0" applyNumberFormat="1" applyBorder="1"/>
    <xf numFmtId="43" fontId="0" fillId="9" borderId="35" xfId="0" applyNumberFormat="1" applyFill="1" applyBorder="1"/>
    <xf numFmtId="43" fontId="0" fillId="0" borderId="37" xfId="0" applyNumberFormat="1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165" fontId="0" fillId="9" borderId="29" xfId="0" applyNumberFormat="1" applyFill="1" applyBorder="1"/>
    <xf numFmtId="165" fontId="0" fillId="9" borderId="31" xfId="0" applyNumberFormat="1" applyFill="1" applyBorder="1"/>
    <xf numFmtId="165" fontId="0" fillId="0" borderId="19" xfId="1" applyNumberFormat="1" applyFont="1" applyBorder="1"/>
    <xf numFmtId="165" fontId="0" fillId="0" borderId="20" xfId="1" applyNumberFormat="1" applyFont="1" applyBorder="1"/>
    <xf numFmtId="165" fontId="0" fillId="0" borderId="19" xfId="1" applyNumberFormat="1" applyFont="1" applyFill="1" applyBorder="1"/>
    <xf numFmtId="165" fontId="0" fillId="0" borderId="20" xfId="1" applyNumberFormat="1" applyFont="1" applyFill="1" applyBorder="1"/>
    <xf numFmtId="165" fontId="0" fillId="0" borderId="0" xfId="1" applyNumberFormat="1" applyFont="1" applyFill="1" applyBorder="1"/>
    <xf numFmtId="165" fontId="0" fillId="0" borderId="17" xfId="1" applyNumberFormat="1" applyFont="1" applyFill="1" applyBorder="1"/>
    <xf numFmtId="165" fontId="0" fillId="0" borderId="0" xfId="2" applyNumberFormat="1" applyFont="1" applyFill="1" applyBorder="1"/>
    <xf numFmtId="165" fontId="0" fillId="0" borderId="17" xfId="2" applyNumberFormat="1" applyFont="1" applyFill="1" applyBorder="1"/>
    <xf numFmtId="165" fontId="0" fillId="0" borderId="19" xfId="2" applyNumberFormat="1" applyFont="1" applyFill="1" applyBorder="1"/>
    <xf numFmtId="165" fontId="0" fillId="0" borderId="20" xfId="2" applyNumberFormat="1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10" fontId="0" fillId="8" borderId="10" xfId="2" applyNumberFormat="1" applyFont="1" applyFill="1" applyBorder="1"/>
    <xf numFmtId="0" fontId="0" fillId="8" borderId="10" xfId="0" applyFill="1" applyBorder="1"/>
    <xf numFmtId="0" fontId="0" fillId="8" borderId="37" xfId="0" applyFill="1" applyBorder="1"/>
    <xf numFmtId="10" fontId="0" fillId="0" borderId="10" xfId="2" applyNumberFormat="1" applyFont="1" applyBorder="1"/>
    <xf numFmtId="10" fontId="0" fillId="0" borderId="10" xfId="2" applyNumberFormat="1" applyFont="1" applyFill="1" applyBorder="1"/>
    <xf numFmtId="43" fontId="0" fillId="0" borderId="37" xfId="2" applyNumberFormat="1" applyFont="1" applyFill="1" applyBorder="1"/>
    <xf numFmtId="0" fontId="2" fillId="0" borderId="38" xfId="0" applyFont="1" applyBorder="1" applyAlignment="1">
      <alignment horizontal="center"/>
    </xf>
    <xf numFmtId="10" fontId="0" fillId="0" borderId="39" xfId="2" applyNumberFormat="1" applyFont="1" applyBorder="1"/>
    <xf numFmtId="10" fontId="0" fillId="0" borderId="39" xfId="2" applyNumberFormat="1" applyFont="1" applyFill="1" applyBorder="1"/>
    <xf numFmtId="43" fontId="0" fillId="0" borderId="40" xfId="2" applyNumberFormat="1" applyFont="1" applyFill="1" applyBorder="1"/>
    <xf numFmtId="165" fontId="0" fillId="0" borderId="10" xfId="1" applyNumberFormat="1" applyFont="1" applyBorder="1"/>
    <xf numFmtId="165" fontId="0" fillId="9" borderId="35" xfId="1" applyNumberFormat="1" applyFont="1" applyFill="1" applyBorder="1"/>
    <xf numFmtId="165" fontId="0" fillId="9" borderId="35" xfId="0" applyNumberFormat="1" applyFill="1" applyBorder="1"/>
    <xf numFmtId="165" fontId="0" fillId="0" borderId="37" xfId="1" applyNumberFormat="1" applyFont="1" applyBorder="1"/>
    <xf numFmtId="165" fontId="0" fillId="0" borderId="10" xfId="2" applyNumberFormat="1" applyFont="1" applyFill="1" applyBorder="1"/>
    <xf numFmtId="165" fontId="0" fillId="0" borderId="37" xfId="2" applyNumberFormat="1" applyFont="1" applyFill="1" applyBorder="1"/>
    <xf numFmtId="0" fontId="17" fillId="0" borderId="0" xfId="8"/>
    <xf numFmtId="0" fontId="0" fillId="0" borderId="0" xfId="0" applyFont="1" applyFill="1" applyBorder="1"/>
    <xf numFmtId="0" fontId="20" fillId="6" borderId="0" xfId="0" applyFont="1" applyFill="1"/>
    <xf numFmtId="0" fontId="18" fillId="6" borderId="0" xfId="0" applyFont="1" applyFill="1"/>
    <xf numFmtId="0" fontId="0" fillId="2" borderId="1" xfId="3" applyFont="1"/>
    <xf numFmtId="15" fontId="0" fillId="2" borderId="1" xfId="3" applyNumberFormat="1" applyFont="1" applyAlignment="1">
      <alignment horizontal="center"/>
    </xf>
    <xf numFmtId="0" fontId="4" fillId="0" borderId="41" xfId="0" applyFont="1" applyBorder="1"/>
    <xf numFmtId="0" fontId="19" fillId="0" borderId="41" xfId="7" applyFont="1" applyBorder="1"/>
    <xf numFmtId="0" fontId="0" fillId="2" borderId="42" xfId="3" applyFont="1" applyBorder="1"/>
    <xf numFmtId="0" fontId="0" fillId="0" borderId="41" xfId="0" applyFont="1" applyBorder="1"/>
    <xf numFmtId="166" fontId="0" fillId="0" borderId="0" xfId="2" applyNumberFormat="1" applyFont="1" applyBorder="1"/>
    <xf numFmtId="166" fontId="0" fillId="0" borderId="17" xfId="2" applyNumberFormat="1" applyFont="1" applyBorder="1"/>
    <xf numFmtId="43" fontId="0" fillId="9" borderId="35" xfId="1" applyNumberFormat="1" applyFont="1" applyFill="1" applyBorder="1"/>
    <xf numFmtId="0" fontId="2" fillId="0" borderId="0" xfId="8" applyFont="1"/>
    <xf numFmtId="10" fontId="0" fillId="0" borderId="0" xfId="0" applyNumberFormat="1"/>
    <xf numFmtId="167" fontId="0" fillId="0" borderId="0" xfId="1" applyNumberFormat="1" applyFont="1"/>
    <xf numFmtId="0" fontId="0" fillId="0" borderId="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1249">
    <cellStyle name=" 1" xfId="78"/>
    <cellStyle name=" 1 2" xfId="79"/>
    <cellStyle name=" 1 2 2" xfId="80"/>
    <cellStyle name=" 1 2 2 2" xfId="81"/>
    <cellStyle name=" 1 2 3" xfId="82"/>
    <cellStyle name=" 1_BAF Budget profile" xfId="83"/>
    <cellStyle name=" Writer Import]_x000a__x000a_Display Dialog=No_x000a__x000a__x000a__x000a_[Horizontal Arrange]_x000a__x000a_Dimensions Interlocking=Yes_x000a__x000a_Sum Hierarchy=Yes_x000a__x000a_Generate" xfId="42"/>
    <cellStyle name=" Writer Import]_x000a__x000a_Display Dialog=No_x000a__x000a__x000a__x000a_[Horizontal Arrange]_x000a__x000a_Dimensions Interlocking=Yes_x000a__x000a_Sum Hierarchy=Yes_x000a__x000a_Generate 2" xfId="43"/>
    <cellStyle name=" Writer Import]_x000d__x000a_Display Dialog=No_x000d__x000a__x000d__x000a_[Horizontal Arrange]_x000d__x000a_Dimensions Interlocking=Yes_x000d__x000a_Sum Hierarchy=Yes_x000d__x000a_Generate" xfId="84"/>
    <cellStyle name=" Writer Import]_x000d__x000a_Display Dialog=No_x000d__x000a__x000d__x000a_[Horizontal Arrange]_x000d__x000a_Dimensions Interlocking=Yes_x000d__x000a_Sum Hierarchy=Yes_x000d__x000a_Generate 2" xfId="85"/>
    <cellStyle name=" Writer Import]_x000d__x000a_Display Dialog=No_x000d__x000a__x000d__x000a_[Horizontal Arrange]_x000d__x000a_Dimensions Interlocking=Yes_x000d__x000a_Sum Hierarchy=Yes_x000d__x000a_Generate 2 2" xfId="86"/>
    <cellStyle name=" Writer Import]_x000d__x000a_Display Dialog=No_x000d__x000a__x000d__x000a_[Horizontal Arrange]_x000d__x000a_Dimensions Interlocking=Yes_x000d__x000a_Sum Hierarchy=Yes_x000d__x000a_Generate 3" xfId="87"/>
    <cellStyle name=" Writer Import]_x000d__x000a_Display Dialog=No_x000d__x000a__x000d__x000a_[Horizontal Arrange]_x000d__x000a_Dimensions Interlocking=Yes_x000d__x000a_Sum Hierarchy=Yes_x000d__x000a_Generate_BAF Budget profile" xfId="88"/>
    <cellStyle name="_x000a_shell=progma" xfId="89"/>
    <cellStyle name="_x000a_shell=progma 2" xfId="90"/>
    <cellStyle name="_x000a_shell=progma 2 2" xfId="91"/>
    <cellStyle name="_x000a_shell=progma_Report" xfId="92"/>
    <cellStyle name="%" xfId="93"/>
    <cellStyle name="% 2" xfId="94"/>
    <cellStyle name="% 2 2" xfId="95"/>
    <cellStyle name="%_Distribution Business" xfId="96"/>
    <cellStyle name="%_Distribution Business 2" xfId="97"/>
    <cellStyle name="%_Fleet Overhead Costs" xfId="98"/>
    <cellStyle name="%_Fleet Overhead Costs 2" xfId="99"/>
    <cellStyle name="%_Forecast" xfId="100"/>
    <cellStyle name="%_Forecast 2" xfId="101"/>
    <cellStyle name="%_Forecast 2 2" xfId="102"/>
    <cellStyle name="%_Forecast 3" xfId="103"/>
    <cellStyle name="%_Funding &amp; Cashflow" xfId="104"/>
    <cellStyle name="%_Funding &amp; Cashflow 2" xfId="105"/>
    <cellStyle name="%_Funding &amp; Cashflow_1" xfId="106"/>
    <cellStyle name="%_Funding &amp; Cashflow_1 2" xfId="107"/>
    <cellStyle name="%_Group P&amp;L" xfId="108"/>
    <cellStyle name="%_Group P&amp;L 2" xfId="109"/>
    <cellStyle name="%_Group P&amp;L_1" xfId="110"/>
    <cellStyle name="%_Group P&amp;L_1 2" xfId="111"/>
    <cellStyle name="%_Opening  Detailed BS" xfId="112"/>
    <cellStyle name="%_Opening  Detailed BS 2" xfId="113"/>
    <cellStyle name="%_OUTPUT DB" xfId="114"/>
    <cellStyle name="%_OUTPUT DB 2" xfId="115"/>
    <cellStyle name="%_OUTPUT EB" xfId="116"/>
    <cellStyle name="%_OUTPUT EB 2" xfId="117"/>
    <cellStyle name="%_Report" xfId="118"/>
    <cellStyle name="%_Report 2" xfId="119"/>
    <cellStyle name="%_Sheet2" xfId="120"/>
    <cellStyle name="%_Sheet2 2" xfId="121"/>
    <cellStyle name="%_Sheet2 2 2" xfId="122"/>
    <cellStyle name="%_Sheet2 3" xfId="123"/>
    <cellStyle name="(Comma)" xfId="124"/>
    <cellStyle name="_0910 IS CWIP Depreciation Accrual" xfId="125"/>
    <cellStyle name="_2a. Agility only" xfId="126"/>
    <cellStyle name="_3GIS model v2.77" xfId="127"/>
    <cellStyle name="_3GIS model v2.77_Distribution Business" xfId="128"/>
    <cellStyle name="_3GIS model v2.77_Distribution Business 2" xfId="129"/>
    <cellStyle name="_3GIS model v2.77_Distribution Business_Retail Fin Perform " xfId="130"/>
    <cellStyle name="_3GIS model v2.77_Fleet Overhead Costs" xfId="131"/>
    <cellStyle name="_3GIS model v2.77_Fleet Overhead Costs 2" xfId="132"/>
    <cellStyle name="_3GIS model v2.77_Fleet Overhead Costs 2 2" xfId="133"/>
    <cellStyle name="_3GIS model v2.77_Fleet Overhead Costs 2_Retail Fin Perform " xfId="134"/>
    <cellStyle name="_3GIS model v2.77_Fleet Overhead Costs 3" xfId="135"/>
    <cellStyle name="_3GIS model v2.77_Fleet Overhead Costs_Retail Fin Perform " xfId="136"/>
    <cellStyle name="_3GIS model v2.77_Forecast" xfId="137"/>
    <cellStyle name="_3GIS model v2.77_Forecast 2" xfId="138"/>
    <cellStyle name="_3GIS model v2.77_Forecast 2 2" xfId="139"/>
    <cellStyle name="_3GIS model v2.77_Forecast 2_Retail Fin Perform " xfId="140"/>
    <cellStyle name="_3GIS model v2.77_Forecast 3" xfId="141"/>
    <cellStyle name="_3GIS model v2.77_Forecast_Retail Fin Perform " xfId="142"/>
    <cellStyle name="_3GIS model v2.77_Funding &amp; Cashflow" xfId="143"/>
    <cellStyle name="_3GIS model v2.77_Funding &amp; Cashflow 2" xfId="144"/>
    <cellStyle name="_3GIS model v2.77_Funding &amp; Cashflow_1" xfId="145"/>
    <cellStyle name="_3GIS model v2.77_Funding &amp; Cashflow_1 2" xfId="146"/>
    <cellStyle name="_3GIS model v2.77_Funding &amp; Cashflow_1_Retail Fin Perform " xfId="147"/>
    <cellStyle name="_3GIS model v2.77_Funding &amp; Cashflow_Retail Fin Perform " xfId="148"/>
    <cellStyle name="_3GIS model v2.77_Group P&amp;L" xfId="149"/>
    <cellStyle name="_3GIS model v2.77_Group P&amp;L 2" xfId="150"/>
    <cellStyle name="_3GIS model v2.77_Group P&amp;L_1" xfId="151"/>
    <cellStyle name="_3GIS model v2.77_Group P&amp;L_1 2" xfId="152"/>
    <cellStyle name="_3GIS model v2.77_Group P&amp;L_1_Retail Fin Perform " xfId="153"/>
    <cellStyle name="_3GIS model v2.77_Group P&amp;L_Retail Fin Perform " xfId="154"/>
    <cellStyle name="_3GIS model v2.77_Opening  Detailed BS" xfId="155"/>
    <cellStyle name="_3GIS model v2.77_Opening  Detailed BS 2" xfId="156"/>
    <cellStyle name="_3GIS model v2.77_Opening  Detailed BS_Retail Fin Perform " xfId="157"/>
    <cellStyle name="_3GIS model v2.77_OUTPUT DB" xfId="158"/>
    <cellStyle name="_3GIS model v2.77_OUTPUT DB 2" xfId="159"/>
    <cellStyle name="_3GIS model v2.77_OUTPUT DB_Retail Fin Perform " xfId="160"/>
    <cellStyle name="_3GIS model v2.77_OUTPUT EB" xfId="161"/>
    <cellStyle name="_3GIS model v2.77_OUTPUT EB 2" xfId="162"/>
    <cellStyle name="_3GIS model v2.77_OUTPUT EB_Retail Fin Perform " xfId="163"/>
    <cellStyle name="_3GIS model v2.77_Report" xfId="164"/>
    <cellStyle name="_3GIS model v2.77_Report 2" xfId="165"/>
    <cellStyle name="_3GIS model v2.77_Report_Retail Fin Perform " xfId="166"/>
    <cellStyle name="_3GIS model v2.77_Retail Fin Perform " xfId="167"/>
    <cellStyle name="_3GIS model v2.77_Sheet2" xfId="168"/>
    <cellStyle name="_3GIS model v2.77_Sheet2 2" xfId="169"/>
    <cellStyle name="_3GIS model v2.77_Sheet2 2 2" xfId="170"/>
    <cellStyle name="_3GIS model v2.77_Sheet2 2_Retail Fin Perform " xfId="171"/>
    <cellStyle name="_3GIS model v2.77_Sheet2 3" xfId="172"/>
    <cellStyle name="_3GIS model v2.77_Sheet2_Retail Fin Perform " xfId="173"/>
    <cellStyle name="_AETV 3 yr Budget V1" xfId="174"/>
    <cellStyle name="_Agility" xfId="175"/>
    <cellStyle name="_Capex" xfId="176"/>
    <cellStyle name="_Capex_cust-initiated" xfId="177"/>
    <cellStyle name="_Capex_POW (3)" xfId="178"/>
    <cellStyle name="_Capex_PTRM reconcile" xfId="179"/>
    <cellStyle name="_Capex_Sheet1" xfId="180"/>
    <cellStyle name="_Capex_Sheet2" xfId="181"/>
    <cellStyle name="_Capex_TER reconcile" xfId="182"/>
    <cellStyle name="_Capex_trends" xfId="183"/>
    <cellStyle name="_CDR - Insertsv7" xfId="184"/>
    <cellStyle name="_CDR - Insertsv7 2" xfId="185"/>
    <cellStyle name="_CDR - Insertsv7_Distribution Business" xfId="186"/>
    <cellStyle name="_CDR - Insertsv7_Distribution Business 2" xfId="187"/>
    <cellStyle name="_CDR - Insertsv7_Forecast" xfId="188"/>
    <cellStyle name="_CDR - Insertsv7_Forecast 2" xfId="189"/>
    <cellStyle name="_CDR - Insertsv7_Funding &amp; Cashflow" xfId="190"/>
    <cellStyle name="_CDR - Insertsv7_Funding &amp; Cashflow 2" xfId="191"/>
    <cellStyle name="_CDR - Insertsv7_Group P&amp;L" xfId="192"/>
    <cellStyle name="_CDR - Insertsv7_Group P&amp;L 2" xfId="193"/>
    <cellStyle name="_CDR - Insertsv7_Sheet2" xfId="194"/>
    <cellStyle name="_CDR - Insertsv7_Sheet2 2" xfId="195"/>
    <cellStyle name="_CMDR-3Yrforescast" xfId="196"/>
    <cellStyle name="_Company 42" xfId="197"/>
    <cellStyle name="_Company 49" xfId="198"/>
    <cellStyle name="_F'Cast Financials" xfId="199"/>
    <cellStyle name="_F'Cast Financials 2" xfId="200"/>
    <cellStyle name="_F'Cast Financials_Distribution Business" xfId="201"/>
    <cellStyle name="_F'Cast Financials_Distribution Business 2" xfId="202"/>
    <cellStyle name="_F'Cast Financials_Forecast" xfId="203"/>
    <cellStyle name="_F'Cast Financials_Forecast 2" xfId="204"/>
    <cellStyle name="_F'Cast Financials_Funding &amp; Cashflow" xfId="205"/>
    <cellStyle name="_F'Cast Financials_Funding &amp; Cashflow 2" xfId="206"/>
    <cellStyle name="_F'Cast Financials_Group P&amp;L" xfId="207"/>
    <cellStyle name="_F'Cast Financials_Group P&amp;L 2" xfId="208"/>
    <cellStyle name="_F'Cast Financials_Sheet2" xfId="209"/>
    <cellStyle name="_F'Cast Financials_Sheet2 2" xfId="210"/>
    <cellStyle name="_JEN 09CY reg accounts template 120210 DRAFT 06 WOBCA v5 Meter Split " xfId="211"/>
    <cellStyle name="_JEN 09CY reg accounts template 120210 DRAFT 06.1 WOBCA v5 Meter Split " xfId="212"/>
    <cellStyle name="_JEN 09CY reg accounts template 120210 DRAFT 07 PFIT on Schedules" xfId="213"/>
    <cellStyle name="_JEN 09CY reg accounts template 120210 DRAFT 08 AIMRO 6% on Schedules" xfId="214"/>
    <cellStyle name="_JEN 09CY reg accounts template 120210 DRAFT 09 EDPR Accruals 12370001" xfId="215"/>
    <cellStyle name="_JEN 10CY reg accounts template 120210 DRAFT 01" xfId="216"/>
    <cellStyle name="_JEN 10CY reg accounts template 120210 DRAFT 03 Audit Adjustments" xfId="217"/>
    <cellStyle name="_Phoenix - Final (Full) 1.2" xfId="218"/>
    <cellStyle name="_Phoenix - Final (Full) 1.2 2" xfId="219"/>
    <cellStyle name="_Phoenix - Final (Full) 1.2_Distribution Business" xfId="220"/>
    <cellStyle name="_Phoenix - Final (Full) 1.2_Distribution Business 2" xfId="221"/>
    <cellStyle name="_Phoenix - Final (Full) 1.2_Forecast" xfId="222"/>
    <cellStyle name="_Phoenix - Final (Full) 1.2_Forecast 2" xfId="223"/>
    <cellStyle name="_Phoenix - Final (Full) 1.2_Funding &amp; Cashflow" xfId="224"/>
    <cellStyle name="_Phoenix - Final (Full) 1.2_Funding &amp; Cashflow 2" xfId="225"/>
    <cellStyle name="_Phoenix - Final (Full) 1.2_Group P&amp;L" xfId="226"/>
    <cellStyle name="_Phoenix - Final (Full) 1.2_Group P&amp;L 2" xfId="227"/>
    <cellStyle name="_Phoenix - Final (Full) 1.2_Sheet2" xfId="228"/>
    <cellStyle name="_Phoenix - Final (Full) 1.2_Sheet2 2" xfId="229"/>
    <cellStyle name="_TOTAL_Opex_Budget_2009v2" xfId="230"/>
    <cellStyle name="_UED AMP 2009-14 Final 250309 Less PU" xfId="231"/>
    <cellStyle name="_UED AMP 2009-14 Final 250309 Less PU_1011 monthly" xfId="232"/>
    <cellStyle name="_UED AMP 2009-14 Final 250309 Less PU_1011 monthly_Aurora - RIN Template" xfId="233"/>
    <cellStyle name="_UED AMP 2009-14 Final 250309 Less PU_1011 monthly_capex analysis" xfId="234"/>
    <cellStyle name="_UED AMP 2009-14 Final 250309 Less PU_1011 monthly_cust-initiated" xfId="235"/>
    <cellStyle name="_UED AMP 2009-14 Final 250309 Less PU_1011 monthly_POW (3)" xfId="236"/>
    <cellStyle name="_UED AMP 2009-14 Final 250309 Less PU_1011 monthly_PTRM reconcile" xfId="237"/>
    <cellStyle name="_UED AMP 2009-14 Final 250309 Less PU_1011 monthly_RIN template_response" xfId="238"/>
    <cellStyle name="_UED AMP 2009-14 Final 250309 Less PU_1011 monthly_RIN template_response (2)" xfId="239"/>
    <cellStyle name="_UED AMP 2009-14 Final 250309 Less PU_1011 monthly_Sheet1" xfId="240"/>
    <cellStyle name="_UED AMP 2009-14 Final 250309 Less PU_1011 monthly_Sheet2" xfId="241"/>
    <cellStyle name="_UED AMP 2009-14 Final 250309 Less PU_1011 monthly_TER reconcile" xfId="242"/>
    <cellStyle name="_UED AMP 2009-14 Final 250309 Less PU_1011 monthly_trends" xfId="243"/>
    <cellStyle name="_UED AMP 2009-14 Final 250309 Less PU_Aurora - RIN Template" xfId="244"/>
    <cellStyle name="_UED AMP 2009-14 Final 250309 Less PU_capex analysis" xfId="245"/>
    <cellStyle name="_UED AMP 2009-14 Final 250309 Less PU_cust-initiated" xfId="246"/>
    <cellStyle name="_UED AMP 2009-14 Final 250309 Less PU_POW (3)" xfId="247"/>
    <cellStyle name="_UED AMP 2009-14 Final 250309 Less PU_PTRM reconcile" xfId="248"/>
    <cellStyle name="_UED AMP 2009-14 Final 250309 Less PU_RIN template_response" xfId="249"/>
    <cellStyle name="_UED AMP 2009-14 Final 250309 Less PU_RIN template_response (2)" xfId="250"/>
    <cellStyle name="_UED AMP 2009-14 Final 250309 Less PU_Sheet1" xfId="251"/>
    <cellStyle name="_UED AMP 2009-14 Final 250309 Less PU_Sheet2" xfId="252"/>
    <cellStyle name="_UED AMP 2009-14 Final 250309 Less PU_TER reconcile" xfId="253"/>
    <cellStyle name="_UED AMP 2009-14 Final 250309 Less PU_trends" xfId="254"/>
    <cellStyle name="=C:\WINNT\SYSTEM32\COMMAND.COM" xfId="13"/>
    <cellStyle name="=C:\WINNT35\SYSTEM32\COMMAND.COM" xfId="255"/>
    <cellStyle name="=C:\WINNT35\SYSTEM32\COMMAND.COM 2" xfId="256"/>
    <cellStyle name="20% - Accent1 2" xfId="257"/>
    <cellStyle name="20% - Accent1 2 2" xfId="258"/>
    <cellStyle name="20% - Accent2 2" xfId="259"/>
    <cellStyle name="20% - Accent2 2 2" xfId="260"/>
    <cellStyle name="20% - Accent3 2" xfId="261"/>
    <cellStyle name="20% - Accent3 2 2" xfId="262"/>
    <cellStyle name="20% - Accent4 2" xfId="263"/>
    <cellStyle name="20% - Accent4 2 2" xfId="264"/>
    <cellStyle name="20% - Accent5 2" xfId="265"/>
    <cellStyle name="20% - Accent5 2 2" xfId="266"/>
    <cellStyle name="20% - Accent6 2" xfId="267"/>
    <cellStyle name="20% - Accent6 2 2" xfId="268"/>
    <cellStyle name="40% - Accent1 2" xfId="269"/>
    <cellStyle name="40% - Accent1 2 2" xfId="270"/>
    <cellStyle name="40% - Accent2 2" xfId="271"/>
    <cellStyle name="40% - Accent2 2 2" xfId="272"/>
    <cellStyle name="40% - Accent3 2" xfId="273"/>
    <cellStyle name="40% - Accent3 2 2" xfId="274"/>
    <cellStyle name="40% - Accent4 2" xfId="275"/>
    <cellStyle name="40% - Accent4 2 2" xfId="276"/>
    <cellStyle name="40% - Accent5 2" xfId="277"/>
    <cellStyle name="40% - Accent5 2 2" xfId="278"/>
    <cellStyle name="40% - Accent5 3" xfId="279"/>
    <cellStyle name="40% - Accent5 3 2" xfId="280"/>
    <cellStyle name="40% - Accent6 2" xfId="281"/>
    <cellStyle name="40% - Accent6 2 2" xfId="282"/>
    <cellStyle name="60% - Accent1 2" xfId="283"/>
    <cellStyle name="60% - Accent2 2" xfId="284"/>
    <cellStyle name="60% - Accent3 2" xfId="285"/>
    <cellStyle name="60% - Accent4 2" xfId="286"/>
    <cellStyle name="60% - Accent5 2" xfId="287"/>
    <cellStyle name="60% - Accent6 2" xfId="288"/>
    <cellStyle name="A satisfied Microsoft Office user" xfId="289"/>
    <cellStyle name="A_Block Space" xfId="290"/>
    <cellStyle name="A_BlueLine" xfId="291"/>
    <cellStyle name="A_Do not Change" xfId="292"/>
    <cellStyle name="A_Estimate" xfId="293"/>
    <cellStyle name="A_Memo" xfId="294"/>
    <cellStyle name="A_Memo_AETV (TG Model) JULY TARGET" xfId="295"/>
    <cellStyle name="A_Memo_Construction-Monthly" xfId="296"/>
    <cellStyle name="A_Normal" xfId="297"/>
    <cellStyle name="A_Normal 2" xfId="298"/>
    <cellStyle name="A_Normal Forecast" xfId="299"/>
    <cellStyle name="A_Normal Historical" xfId="300"/>
    <cellStyle name="A_Normal Historical_AETV (TG Model) JULY TARGET" xfId="301"/>
    <cellStyle name="A_Normal Historical_Construction-Monthly" xfId="302"/>
    <cellStyle name="A_Normal_AETV (TG Model) JULY TARGET" xfId="303"/>
    <cellStyle name="A_Normal_AETV (TG Model) JULY TARGET 2" xfId="304"/>
    <cellStyle name="A_Normal_AETV (TG Model) JULY TARGET_Distribution Business" xfId="305"/>
    <cellStyle name="A_Normal_AETV (TG Model) JULY TARGET_Distribution Business 2" xfId="306"/>
    <cellStyle name="A_Normal_AETV (TG Model) JULY TARGET_Forecast" xfId="307"/>
    <cellStyle name="A_Normal_AETV (TG Model) JULY TARGET_Forecast 2" xfId="308"/>
    <cellStyle name="A_Normal_AETV (TG Model) JULY TARGET_Funding &amp; Cashflow" xfId="309"/>
    <cellStyle name="A_Normal_AETV (TG Model) JULY TARGET_Funding &amp; Cashflow 2" xfId="310"/>
    <cellStyle name="A_Normal_AETV (TG Model) JULY TARGET_Group P&amp;L" xfId="311"/>
    <cellStyle name="A_Normal_AETV (TG Model) JULY TARGET_Group P&amp;L 2" xfId="312"/>
    <cellStyle name="A_Normal_AETV (TG Model) JULY TARGET_Sheet2" xfId="313"/>
    <cellStyle name="A_Normal_AETV (TG Model) JULY TARGET_Sheet2 2" xfId="314"/>
    <cellStyle name="A_Normal_Construction-Monthly" xfId="315"/>
    <cellStyle name="A_Normal_Construction-Monthly 2" xfId="316"/>
    <cellStyle name="A_Normal_Construction-Monthly_Distribution Business" xfId="317"/>
    <cellStyle name="A_Normal_Construction-Monthly_Distribution Business 2" xfId="318"/>
    <cellStyle name="A_Normal_Construction-Monthly_Forecast" xfId="319"/>
    <cellStyle name="A_Normal_Construction-Monthly_Forecast 2" xfId="320"/>
    <cellStyle name="A_Normal_Construction-Monthly_Funding &amp; Cashflow" xfId="321"/>
    <cellStyle name="A_Normal_Construction-Monthly_Funding &amp; Cashflow 2" xfId="322"/>
    <cellStyle name="A_Normal_Construction-Monthly_Group P&amp;L" xfId="323"/>
    <cellStyle name="A_Normal_Construction-Monthly_Group P&amp;L 2" xfId="324"/>
    <cellStyle name="A_Normal_Construction-Monthly_Sheet2" xfId="325"/>
    <cellStyle name="A_Normal_Construction-Monthly_Sheet2 2" xfId="326"/>
    <cellStyle name="A_Normal_Distribution Business" xfId="327"/>
    <cellStyle name="A_Normal_Distribution Business 2" xfId="328"/>
    <cellStyle name="A_Normal_Forecast" xfId="329"/>
    <cellStyle name="A_Normal_Forecast 2" xfId="330"/>
    <cellStyle name="A_Normal_Funding &amp; Cashflow" xfId="331"/>
    <cellStyle name="A_Normal_Funding &amp; Cashflow 2" xfId="332"/>
    <cellStyle name="A_Normal_Group P&amp;L" xfId="333"/>
    <cellStyle name="A_Normal_Group P&amp;L 2" xfId="334"/>
    <cellStyle name="A_Normal_Sheet2" xfId="335"/>
    <cellStyle name="A_Normal_Sheet2 2" xfId="336"/>
    <cellStyle name="A_Rate_Data" xfId="337"/>
    <cellStyle name="A_Rate_Data Historical" xfId="338"/>
    <cellStyle name="A_Rate_Title" xfId="339"/>
    <cellStyle name="A_Simple Title" xfId="340"/>
    <cellStyle name="A_Simple Title 2" xfId="1240"/>
    <cellStyle name="A_Sum" xfId="341"/>
    <cellStyle name="A_SUM_Row Major" xfId="342"/>
    <cellStyle name="A_SUM_Row Major 2" xfId="1239"/>
    <cellStyle name="A_SUM_Row Minor" xfId="343"/>
    <cellStyle name="A_SUM_Row Minor 2" xfId="1238"/>
    <cellStyle name="A_Title" xfId="344"/>
    <cellStyle name="A_YearHeadings" xfId="345"/>
    <cellStyle name="Accent1 - 20%" xfId="346"/>
    <cellStyle name="Accent1 - 40%" xfId="347"/>
    <cellStyle name="Accent1 - 60%" xfId="348"/>
    <cellStyle name="Accent1 2" xfId="349"/>
    <cellStyle name="Accent2 - 20%" xfId="350"/>
    <cellStyle name="Accent2 - 40%" xfId="351"/>
    <cellStyle name="Accent2 - 60%" xfId="352"/>
    <cellStyle name="Accent2 2" xfId="353"/>
    <cellStyle name="Accent3 - 20%" xfId="354"/>
    <cellStyle name="Accent3 - 40%" xfId="355"/>
    <cellStyle name="Accent3 - 60%" xfId="356"/>
    <cellStyle name="Accent3 2" xfId="357"/>
    <cellStyle name="Accent4 - 20%" xfId="358"/>
    <cellStyle name="Accent4 - 40%" xfId="359"/>
    <cellStyle name="Accent4 - 60%" xfId="360"/>
    <cellStyle name="Accent4 2" xfId="361"/>
    <cellStyle name="Accent5 - 20%" xfId="362"/>
    <cellStyle name="Accent5 - 40%" xfId="363"/>
    <cellStyle name="Accent5 - 60%" xfId="364"/>
    <cellStyle name="Accent5 2" xfId="365"/>
    <cellStyle name="Accent6 - 20%" xfId="366"/>
    <cellStyle name="Accent6 - 40%" xfId="367"/>
    <cellStyle name="Accent6 - 60%" xfId="368"/>
    <cellStyle name="Accent6 2" xfId="369"/>
    <cellStyle name="Actual_LEOY" xfId="44"/>
    <cellStyle name="AFE" xfId="370"/>
    <cellStyle name="AFE 2" xfId="371"/>
    <cellStyle name="Agara" xfId="372"/>
    <cellStyle name="Assumption" xfId="45"/>
    <cellStyle name="Assumption [# - 00]" xfId="373"/>
    <cellStyle name="Assumption [#]" xfId="374"/>
    <cellStyle name="Assumption [% - 00]" xfId="375"/>
    <cellStyle name="Assumption [%]" xfId="376"/>
    <cellStyle name="Assumption [x]" xfId="377"/>
    <cellStyle name="Assumption number" xfId="378"/>
    <cellStyle name="Assumption output percentage" xfId="379"/>
    <cellStyle name="Assumption output percentage 2" xfId="380"/>
    <cellStyle name="Assumption Percentage" xfId="381"/>
    <cellStyle name="Assumptions" xfId="382"/>
    <cellStyle name="Assumptions Center Currency" xfId="383"/>
    <cellStyle name="Assumptions Center Date" xfId="384"/>
    <cellStyle name="Assumptions Center Multiple" xfId="385"/>
    <cellStyle name="Assumptions Center Number" xfId="386"/>
    <cellStyle name="Assumptions Center Percentage" xfId="387"/>
    <cellStyle name="Assumptions Center Year" xfId="388"/>
    <cellStyle name="Assumptions Heading" xfId="389"/>
    <cellStyle name="Assumptions Right Currency" xfId="390"/>
    <cellStyle name="Assumptions Right Date" xfId="391"/>
    <cellStyle name="Assumptions Right Multiple" xfId="392"/>
    <cellStyle name="Assumptions Right Number" xfId="393"/>
    <cellStyle name="Assumptions Right Percentage" xfId="394"/>
    <cellStyle name="Assumptions Right Year" xfId="395"/>
    <cellStyle name="AussieDate" xfId="396"/>
    <cellStyle name="B79812_.wvu.PrintTitlest" xfId="397"/>
    <cellStyle name="Background" xfId="398"/>
    <cellStyle name="Bad 2" xfId="399"/>
    <cellStyle name="Bad 3" xfId="400"/>
    <cellStyle name="Bad 4" xfId="401"/>
    <cellStyle name="Bad 5" xfId="402"/>
    <cellStyle name="Black" xfId="403"/>
    <cellStyle name="BlankText" xfId="404"/>
    <cellStyle name="BlankText 2" xfId="405"/>
    <cellStyle name="Blue" xfId="406"/>
    <cellStyle name="Border" xfId="407"/>
    <cellStyle name="Border 2" xfId="1237"/>
    <cellStyle name="Border Heavy" xfId="408"/>
    <cellStyle name="Border Thin" xfId="409"/>
    <cellStyle name="Border_Current" xfId="410"/>
    <cellStyle name="Brand Default" xfId="411"/>
    <cellStyle name="Brand Subtitle with Underline" xfId="412"/>
    <cellStyle name="Brand Title" xfId="413"/>
    <cellStyle name="Calc" xfId="414"/>
    <cellStyle name="Calc - Blue" xfId="415"/>
    <cellStyle name="Calc - Blue 2" xfId="416"/>
    <cellStyle name="Calc - Feed" xfId="417"/>
    <cellStyle name="Calc - Feed 2" xfId="418"/>
    <cellStyle name="Calc - Green" xfId="419"/>
    <cellStyle name="Calc - Green 2" xfId="420"/>
    <cellStyle name="Calc - Grey" xfId="421"/>
    <cellStyle name="Calc - Grey 2" xfId="422"/>
    <cellStyle name="Calc - White" xfId="423"/>
    <cellStyle name="Calc - White 2" xfId="424"/>
    <cellStyle name="Calc 2" xfId="425"/>
    <cellStyle name="Calc 3" xfId="426"/>
    <cellStyle name="Calc 4" xfId="427"/>
    <cellStyle name="Calc 5" xfId="428"/>
    <cellStyle name="Calc 6" xfId="429"/>
    <cellStyle name="Calc_Distribution Business" xfId="430"/>
    <cellStyle name="Calculation 2" xfId="431"/>
    <cellStyle name="Calculation 3" xfId="39"/>
    <cellStyle name="Callum" xfId="432"/>
    <cellStyle name="CaptionC" xfId="433"/>
    <cellStyle name="CaptionL" xfId="434"/>
    <cellStyle name="CaseInput%0" xfId="435"/>
    <cellStyle name="CaseInput%0.00" xfId="436"/>
    <cellStyle name="CaseInputComma0" xfId="437"/>
    <cellStyle name="CaseInputComma0.0" xfId="438"/>
    <cellStyle name="CaseInputDate" xfId="439"/>
    <cellStyle name="CaseInputText" xfId="440"/>
    <cellStyle name="Cell Link" xfId="441"/>
    <cellStyle name="Center Currency" xfId="442"/>
    <cellStyle name="Center Date" xfId="443"/>
    <cellStyle name="Center Multiple" xfId="444"/>
    <cellStyle name="Center Number" xfId="445"/>
    <cellStyle name="Center Percentage" xfId="446"/>
    <cellStyle name="Center Year" xfId="447"/>
    <cellStyle name="Check" xfId="46"/>
    <cellStyle name="Check Cell 2" xfId="47"/>
    <cellStyle name="Check Cell 3" xfId="40"/>
    <cellStyle name="Column - Heading" xfId="448"/>
    <cellStyle name="ColumnHeader" xfId="449"/>
    <cellStyle name="Comma" xfId="1" builtinId="3"/>
    <cellStyle name="Comma  - Style1" xfId="450"/>
    <cellStyle name="Comma  - Style2" xfId="451"/>
    <cellStyle name="Comma  - Style3" xfId="452"/>
    <cellStyle name="Comma  - Style4" xfId="453"/>
    <cellStyle name="Comma  - Style5" xfId="454"/>
    <cellStyle name="Comma  - Style6" xfId="455"/>
    <cellStyle name="Comma  - Style7" xfId="456"/>
    <cellStyle name="Comma  - Style8" xfId="457"/>
    <cellStyle name="Comma [0] 2" xfId="34"/>
    <cellStyle name="Comma [0] U" xfId="458"/>
    <cellStyle name="Comma [0]7Z_87C" xfId="459"/>
    <cellStyle name="Comma [1]" xfId="460"/>
    <cellStyle name="Comma [1] 2" xfId="1244"/>
    <cellStyle name="Comma [2]" xfId="461"/>
    <cellStyle name="Comma [2] 2" xfId="462"/>
    <cellStyle name="Comma 0" xfId="463"/>
    <cellStyle name="Comma 1" xfId="464"/>
    <cellStyle name="Comma 10" xfId="465"/>
    <cellStyle name="Comma 11" xfId="466"/>
    <cellStyle name="Comma 12" xfId="467"/>
    <cellStyle name="Comma 13" xfId="10"/>
    <cellStyle name="Comma 2" xfId="14"/>
    <cellStyle name="Comma 2 2" xfId="468"/>
    <cellStyle name="Comma 2 2 2" xfId="469"/>
    <cellStyle name="Comma 2 3" xfId="470"/>
    <cellStyle name="Comma 2 4" xfId="471"/>
    <cellStyle name="Comma 2 5" xfId="472"/>
    <cellStyle name="Comma 2_Report" xfId="473"/>
    <cellStyle name="Comma 3" xfId="15"/>
    <cellStyle name="Comma 3 2" xfId="474"/>
    <cellStyle name="Comma 3 2 2" xfId="475"/>
    <cellStyle name="Comma 3 3" xfId="476"/>
    <cellStyle name="Comma 3_CBWC inc RQI" xfId="477"/>
    <cellStyle name="Comma 4" xfId="16"/>
    <cellStyle name="Comma 4 2" xfId="478"/>
    <cellStyle name="Comma 4 2 2" xfId="479"/>
    <cellStyle name="Comma 4 3" xfId="480"/>
    <cellStyle name="Comma 4_Report" xfId="481"/>
    <cellStyle name="Comma 5" xfId="77"/>
    <cellStyle name="Comma 6" xfId="48"/>
    <cellStyle name="Comma 7" xfId="482"/>
    <cellStyle name="Comma 8" xfId="483"/>
    <cellStyle name="Comma 9" xfId="484"/>
    <cellStyle name="Comma0" xfId="485"/>
    <cellStyle name="Cover Date" xfId="486"/>
    <cellStyle name="Cover Subtitle" xfId="487"/>
    <cellStyle name="Cover Title" xfId="488"/>
    <cellStyle name="Currency [$0]" xfId="489"/>
    <cellStyle name="Currency [£0]" xfId="490"/>
    <cellStyle name="Currency [0] U" xfId="491"/>
    <cellStyle name="Currency [0] U 2" xfId="492"/>
    <cellStyle name="Currency [2]" xfId="493"/>
    <cellStyle name="Currency [2] 2" xfId="494"/>
    <cellStyle name="Currency [2] U" xfId="495"/>
    <cellStyle name="Currency [2]_AETV BS" xfId="496"/>
    <cellStyle name="Currency 0" xfId="497"/>
    <cellStyle name="Currency 10" xfId="498"/>
    <cellStyle name="Currency 11" xfId="499"/>
    <cellStyle name="Currency 12" xfId="500"/>
    <cellStyle name="Currency 13" xfId="30"/>
    <cellStyle name="Currency 2" xfId="17"/>
    <cellStyle name="Currency 2 2" xfId="18"/>
    <cellStyle name="Currency 2 3" xfId="501"/>
    <cellStyle name="Currency 2 4" xfId="1231"/>
    <cellStyle name="Currency 3" xfId="74"/>
    <cellStyle name="Currency 4" xfId="502"/>
    <cellStyle name="Currency 5" xfId="503"/>
    <cellStyle name="Currency 6" xfId="504"/>
    <cellStyle name="Currency 7" xfId="505"/>
    <cellStyle name="Currency 8" xfId="506"/>
    <cellStyle name="Currency 9" xfId="507"/>
    <cellStyle name="Currency Canada" xfId="508"/>
    <cellStyle name="Currency Euro" xfId="509"/>
    <cellStyle name="Currency Peso" xfId="510"/>
    <cellStyle name="Currency Pound" xfId="511"/>
    <cellStyle name="Currency US" xfId="512"/>
    <cellStyle name="Currency(Cents)" xfId="513"/>
    <cellStyle name="Currency0" xfId="514"/>
    <cellStyle name="D4_B8B1_005004B79812_.wvu.PrintTitlest" xfId="515"/>
    <cellStyle name="Data" xfId="516"/>
    <cellStyle name="Data Validation" xfId="49"/>
    <cellStyle name="Date" xfId="517"/>
    <cellStyle name="Date [1 Dec 01]" xfId="518"/>
    <cellStyle name="Date [31 Dec 2000]" xfId="519"/>
    <cellStyle name="Date [31 Dec 2000] 2" xfId="520"/>
    <cellStyle name="Date [31/12/02]" xfId="521"/>
    <cellStyle name="Date [31/12/02] 2" xfId="522"/>
    <cellStyle name="Date [Dec 00]" xfId="523"/>
    <cellStyle name="Date [Dec 00] 2" xfId="1242"/>
    <cellStyle name="Date [mmm-d-yyyy]" xfId="524"/>
    <cellStyle name="Date [mmm-yyyy]" xfId="525"/>
    <cellStyle name="Date 2" xfId="526"/>
    <cellStyle name="Date 3" xfId="527"/>
    <cellStyle name="Date 4" xfId="528"/>
    <cellStyle name="Date 5" xfId="529"/>
    <cellStyle name="Date 6" xfId="530"/>
    <cellStyle name="Date Aligned" xfId="531"/>
    <cellStyle name="Date U" xfId="532"/>
    <cellStyle name="date_070911UED_alinta info Sept 07" xfId="533"/>
    <cellStyle name="DateMonth" xfId="534"/>
    <cellStyle name="Decimal [0]" xfId="535"/>
    <cellStyle name="Decimal [0] 2" xfId="536"/>
    <cellStyle name="Decimal [2]" xfId="537"/>
    <cellStyle name="Decimal [2] 2" xfId="538"/>
    <cellStyle name="Decimal [2] U" xfId="539"/>
    <cellStyle name="Decimal [2]_AETV BS" xfId="540"/>
    <cellStyle name="Decimal [3]" xfId="541"/>
    <cellStyle name="Decimal [3] 2" xfId="542"/>
    <cellStyle name="Decimal [3] U" xfId="543"/>
    <cellStyle name="Decimal [3]_Distribution Business" xfId="544"/>
    <cellStyle name="Decimal [4]" xfId="545"/>
    <cellStyle name="Decimal [4] 2" xfId="546"/>
    <cellStyle name="Decimal [4] U" xfId="547"/>
    <cellStyle name="Decimal [4]_AETV BS" xfId="548"/>
    <cellStyle name="Default" xfId="549"/>
    <cellStyle name="Default 2" xfId="550"/>
    <cellStyle name="Description" xfId="551"/>
    <cellStyle name="Dezimal [0]_Übersichtstabelle_FM_24082001bu inc. EC" xfId="552"/>
    <cellStyle name="Dezimal_Übersichtstabelle_FM_24082001bu inc. EC" xfId="553"/>
    <cellStyle name="Dollars" xfId="554"/>
    <cellStyle name="Dotted Line" xfId="555"/>
    <cellStyle name="Double Underline" xfId="556"/>
    <cellStyle name="Empty Cell" xfId="50"/>
    <cellStyle name="Euro" xfId="557"/>
    <cellStyle name="Exception" xfId="558"/>
    <cellStyle name="Exception 2" xfId="559"/>
    <cellStyle name="ExchangeRate" xfId="560"/>
    <cellStyle name="Explanatory Text 2" xfId="561"/>
    <cellStyle name="EY House" xfId="562"/>
    <cellStyle name="f" xfId="563"/>
    <cellStyle name="Feeder Field" xfId="564"/>
    <cellStyle name="Feeder Field 2" xfId="565"/>
    <cellStyle name="Fix0" xfId="566"/>
    <cellStyle name="Fix2" xfId="567"/>
    <cellStyle name="Fix4" xfId="568"/>
    <cellStyle name="Fixed" xfId="569"/>
    <cellStyle name="Flag" xfId="51"/>
    <cellStyle name="Font_Actual" xfId="570"/>
    <cellStyle name="Footer SBILogo1" xfId="571"/>
    <cellStyle name="Footer SBILogo2" xfId="572"/>
    <cellStyle name="Footnote" xfId="573"/>
    <cellStyle name="Footnote Reference" xfId="574"/>
    <cellStyle name="Footnote_pldt" xfId="575"/>
    <cellStyle name="fred" xfId="576"/>
    <cellStyle name="Fred%" xfId="577"/>
    <cellStyle name="Fyear" xfId="578"/>
    <cellStyle name="Gilsans" xfId="579"/>
    <cellStyle name="Gilsans 2" xfId="1245"/>
    <cellStyle name="Gilsansl" xfId="580"/>
    <cellStyle name="Gilsansl 2" xfId="1246"/>
    <cellStyle name="Good 2" xfId="581"/>
    <cellStyle name="Grey" xfId="582"/>
    <cellStyle name="Greyed out" xfId="583"/>
    <cellStyle name="H1" xfId="584"/>
    <cellStyle name="H2" xfId="585"/>
    <cellStyle name="H4" xfId="586"/>
    <cellStyle name="Hard Percent" xfId="587"/>
    <cellStyle name="Head 1" xfId="588"/>
    <cellStyle name="Head 2" xfId="589"/>
    <cellStyle name="Head 3" xfId="590"/>
    <cellStyle name="head11a" xfId="591"/>
    <cellStyle name="head11b" xfId="592"/>
    <cellStyle name="head11c" xfId="593"/>
    <cellStyle name="head14" xfId="594"/>
    <cellStyle name="headd" xfId="595"/>
    <cellStyle name="Header" xfId="596"/>
    <cellStyle name="Header - Page" xfId="597"/>
    <cellStyle name="Header - Title" xfId="598"/>
    <cellStyle name="Header - Year Row" xfId="599"/>
    <cellStyle name="Header Draft Stamp" xfId="600"/>
    <cellStyle name="Header_pldt" xfId="601"/>
    <cellStyle name="Header1" xfId="52"/>
    <cellStyle name="Header1 2" xfId="602"/>
    <cellStyle name="Header2" xfId="53"/>
    <cellStyle name="Header2 2" xfId="603"/>
    <cellStyle name="Header3" xfId="54"/>
    <cellStyle name="heading" xfId="604"/>
    <cellStyle name="Heading 1 2" xfId="605"/>
    <cellStyle name="Heading 1 3" xfId="606"/>
    <cellStyle name="Heading 1 4" xfId="607"/>
    <cellStyle name="Heading 1 5" xfId="608"/>
    <cellStyle name="Heading 1 6" xfId="35"/>
    <cellStyle name="Heading 1 Above" xfId="609"/>
    <cellStyle name="Heading 1+" xfId="610"/>
    <cellStyle name="Heading 1A" xfId="611"/>
    <cellStyle name="Heading 2 2" xfId="612"/>
    <cellStyle name="Heading 2 3" xfId="613"/>
    <cellStyle name="Heading 2 4" xfId="614"/>
    <cellStyle name="Heading 2 5" xfId="36"/>
    <cellStyle name="Heading 2 Below" xfId="615"/>
    <cellStyle name="Heading 2 Below 2" xfId="1247"/>
    <cellStyle name="Heading 2+" xfId="616"/>
    <cellStyle name="Heading 3 2" xfId="55"/>
    <cellStyle name="Heading 3 3" xfId="617"/>
    <cellStyle name="Heading 3 4" xfId="618"/>
    <cellStyle name="Heading 3 5" xfId="37"/>
    <cellStyle name="Heading 3+" xfId="619"/>
    <cellStyle name="Heading 4 2" xfId="56"/>
    <cellStyle name="Heading 4 3" xfId="620"/>
    <cellStyle name="Heading 4 4" xfId="621"/>
    <cellStyle name="Heading 4 5" xfId="38"/>
    <cellStyle name="Heading(4)" xfId="622"/>
    <cellStyle name="Heading1" xfId="623"/>
    <cellStyle name="Heading2" xfId="624"/>
    <cellStyle name="Heading3" xfId="625"/>
    <cellStyle name="Heading4" xfId="626"/>
    <cellStyle name="HeadingMerged" xfId="627"/>
    <cellStyle name="Hidden" xfId="628"/>
    <cellStyle name="Hidden 2" xfId="629"/>
    <cellStyle name="Hidden 2 2" xfId="630"/>
    <cellStyle name="Historical year" xfId="631"/>
    <cellStyle name="Hyperlink" xfId="8" builtinId="8"/>
    <cellStyle name="Hyperlink 2" xfId="632"/>
    <cellStyle name="Hyperlink 3" xfId="633"/>
    <cellStyle name="Hyperlink Arrow" xfId="634"/>
    <cellStyle name="Hyperlink Check" xfId="635"/>
    <cellStyle name="Hyperlink Text" xfId="636"/>
    <cellStyle name="Index" xfId="637"/>
    <cellStyle name="Index 2" xfId="638"/>
    <cellStyle name="Index 2 2" xfId="639"/>
    <cellStyle name="INP_Number" xfId="640"/>
    <cellStyle name="Input - Comma" xfId="641"/>
    <cellStyle name="Input - Comma [0]" xfId="642"/>
    <cellStyle name="Input - Date" xfId="643"/>
    <cellStyle name="Input - Percent [2]" xfId="644"/>
    <cellStyle name="Input $" xfId="645"/>
    <cellStyle name="Input %" xfId="646"/>
    <cellStyle name="Input [# - 00]" xfId="647"/>
    <cellStyle name="Input [#]" xfId="648"/>
    <cellStyle name="Input [% - 00]" xfId="649"/>
    <cellStyle name="Input [%]" xfId="650"/>
    <cellStyle name="Input [B]" xfId="651"/>
    <cellStyle name="Input [yellow]" xfId="652"/>
    <cellStyle name="Input 1" xfId="653"/>
    <cellStyle name="Input 2" xfId="654"/>
    <cellStyle name="Input 3" xfId="655"/>
    <cellStyle name="Input 4" xfId="656"/>
    <cellStyle name="Input 5" xfId="33"/>
    <cellStyle name="Input text" xfId="657"/>
    <cellStyle name="Input1" xfId="19"/>
    <cellStyle name="Input3" xfId="20"/>
    <cellStyle name="InputArea" xfId="658"/>
    <cellStyle name="InputAreaDotted" xfId="659"/>
    <cellStyle name="InputMandatory" xfId="660"/>
    <cellStyle name="InputNumber" xfId="661"/>
    <cellStyle name="InputOptional" xfId="662"/>
    <cellStyle name="InSheet" xfId="57"/>
    <cellStyle name="Insheet Link" xfId="58"/>
    <cellStyle name="KPMG Heading 1" xfId="663"/>
    <cellStyle name="KPMG Heading 2" xfId="664"/>
    <cellStyle name="KPMG Heading 3" xfId="665"/>
    <cellStyle name="KPMG Heading 4" xfId="666"/>
    <cellStyle name="KPMG Normal" xfId="667"/>
    <cellStyle name="KPMG Normal Text" xfId="668"/>
    <cellStyle name="Line Total" xfId="59"/>
    <cellStyle name="Line_Summary" xfId="60"/>
    <cellStyle name="Lines" xfId="669"/>
    <cellStyle name="Link [# - 00]" xfId="670"/>
    <cellStyle name="Link [# - 0000]" xfId="671"/>
    <cellStyle name="Link [#]" xfId="672"/>
    <cellStyle name="Link [% - 00]" xfId="673"/>
    <cellStyle name="Link [%]" xfId="674"/>
    <cellStyle name="Link [x]" xfId="675"/>
    <cellStyle name="Linked Cell 2" xfId="676"/>
    <cellStyle name="LongDate" xfId="677"/>
    <cellStyle name="Lookup Table Heading" xfId="678"/>
    <cellStyle name="Lookup Table Label" xfId="679"/>
    <cellStyle name="Lookup Table Number" xfId="680"/>
    <cellStyle name="LV Input" xfId="681"/>
    <cellStyle name="Macro" xfId="682"/>
    <cellStyle name="Millions" xfId="683"/>
    <cellStyle name="Mine" xfId="684"/>
    <cellStyle name="Model Dates" xfId="61"/>
    <cellStyle name="Model Name" xfId="685"/>
    <cellStyle name="Multiple" xfId="686"/>
    <cellStyle name="Named Range" xfId="687"/>
    <cellStyle name="Named Range Tag" xfId="688"/>
    <cellStyle name="Neutral 2" xfId="689"/>
    <cellStyle name="Neutral 3" xfId="690"/>
    <cellStyle name="Neutral 4" xfId="691"/>
    <cellStyle name="Neutral 5" xfId="692"/>
    <cellStyle name="New" xfId="693"/>
    <cellStyle name="Non crit Input 0.0" xfId="694"/>
    <cellStyle name="Normal" xfId="0" builtinId="0"/>
    <cellStyle name="Normal - Style1" xfId="695"/>
    <cellStyle name="Normal - Style2" xfId="696"/>
    <cellStyle name="Normal - Style3" xfId="697"/>
    <cellStyle name="Normal - Style4" xfId="698"/>
    <cellStyle name="Normal - Style5" xfId="699"/>
    <cellStyle name="Normal - Style6" xfId="700"/>
    <cellStyle name="Normal - Style7" xfId="701"/>
    <cellStyle name="Normal - Style8" xfId="702"/>
    <cellStyle name="Normal 10" xfId="703"/>
    <cellStyle name="Normal 10 2" xfId="704"/>
    <cellStyle name="Normal 10 3" xfId="705"/>
    <cellStyle name="Normal 11" xfId="706"/>
    <cellStyle name="Normal 11 2" xfId="707"/>
    <cellStyle name="Normal 11 2 2 2" xfId="708"/>
    <cellStyle name="Normal 11 3" xfId="709"/>
    <cellStyle name="Normal 114" xfId="710"/>
    <cellStyle name="Normal 114 2" xfId="711"/>
    <cellStyle name="Normal 12" xfId="712"/>
    <cellStyle name="Normal 12 2" xfId="713"/>
    <cellStyle name="Normal 12 3" xfId="714"/>
    <cellStyle name="Normal 13" xfId="31"/>
    <cellStyle name="Normal 13 2" xfId="715"/>
    <cellStyle name="Normal 13 3" xfId="716"/>
    <cellStyle name="Normal 14" xfId="21"/>
    <cellStyle name="Normal 143" xfId="717"/>
    <cellStyle name="Normal 143 2" xfId="718"/>
    <cellStyle name="Normal 143_Aurora to Complete (2)" xfId="719"/>
    <cellStyle name="Normal 144" xfId="720"/>
    <cellStyle name="Normal 144 2" xfId="721"/>
    <cellStyle name="Normal 144_Aurora to Complete (2)" xfId="722"/>
    <cellStyle name="Normal 147" xfId="723"/>
    <cellStyle name="Normal 147 2" xfId="724"/>
    <cellStyle name="Normal 147_Aurora to Complete (2)" xfId="725"/>
    <cellStyle name="Normal 148" xfId="726"/>
    <cellStyle name="Normal 148 2" xfId="727"/>
    <cellStyle name="Normal 148_Aurora to Complete (2)" xfId="728"/>
    <cellStyle name="Normal 149" xfId="729"/>
    <cellStyle name="Normal 149 2" xfId="730"/>
    <cellStyle name="Normal 149_Aurora to Complete (2)" xfId="731"/>
    <cellStyle name="Normal 15" xfId="732"/>
    <cellStyle name="Normal 150" xfId="733"/>
    <cellStyle name="Normal 150 2" xfId="734"/>
    <cellStyle name="Normal 150_Aurora to Complete (2)" xfId="735"/>
    <cellStyle name="Normal 151" xfId="736"/>
    <cellStyle name="Normal 151 2" xfId="737"/>
    <cellStyle name="Normal 151_Aurora to Complete (2)" xfId="738"/>
    <cellStyle name="Normal 152" xfId="739"/>
    <cellStyle name="Normal 152 2" xfId="740"/>
    <cellStyle name="Normal 152_Aurora to Complete (2)" xfId="741"/>
    <cellStyle name="Normal 153" xfId="742"/>
    <cellStyle name="Normal 153 2" xfId="743"/>
    <cellStyle name="Normal 153_Aurora to Complete (2)" xfId="744"/>
    <cellStyle name="Normal 154" xfId="745"/>
    <cellStyle name="Normal 154 2" xfId="746"/>
    <cellStyle name="Normal 154_Aurora to Complete (2)" xfId="747"/>
    <cellStyle name="Normal 155" xfId="748"/>
    <cellStyle name="Normal 155 2" xfId="749"/>
    <cellStyle name="Normal 155_Aurora to Complete (2)" xfId="750"/>
    <cellStyle name="Normal 156" xfId="751"/>
    <cellStyle name="Normal 156 2" xfId="752"/>
    <cellStyle name="Normal 156_Aurora to Complete (2)" xfId="753"/>
    <cellStyle name="Normal 16" xfId="754"/>
    <cellStyle name="Normal 16 2" xfId="755"/>
    <cellStyle name="Normal 161" xfId="756"/>
    <cellStyle name="Normal 161 2" xfId="757"/>
    <cellStyle name="Normal 161_Aurora to Complete (2)" xfId="758"/>
    <cellStyle name="Normal 162" xfId="759"/>
    <cellStyle name="Normal 162 2" xfId="760"/>
    <cellStyle name="Normal 162_Aurora to Complete (2)" xfId="761"/>
    <cellStyle name="Normal 163" xfId="762"/>
    <cellStyle name="Normal 163 2" xfId="763"/>
    <cellStyle name="Normal 163_Aurora to Complete (2)" xfId="764"/>
    <cellStyle name="Normal 164" xfId="765"/>
    <cellStyle name="Normal 164 2" xfId="766"/>
    <cellStyle name="Normal 164_Aurora to Complete (2)" xfId="767"/>
    <cellStyle name="Normal 169" xfId="768"/>
    <cellStyle name="Normal 169 2" xfId="769"/>
    <cellStyle name="Normal 169_Aurora to Complete (2)" xfId="770"/>
    <cellStyle name="Normal 17" xfId="771"/>
    <cellStyle name="Normal 170" xfId="772"/>
    <cellStyle name="Normal 170 2" xfId="773"/>
    <cellStyle name="Normal 170_Aurora to Complete (2)" xfId="774"/>
    <cellStyle name="Normal 171" xfId="775"/>
    <cellStyle name="Normal 171 2" xfId="776"/>
    <cellStyle name="Normal 171_Aurora to Complete (2)" xfId="777"/>
    <cellStyle name="Normal 172" xfId="778"/>
    <cellStyle name="Normal 172 2" xfId="779"/>
    <cellStyle name="Normal 172_Aurora to Complete (2)" xfId="780"/>
    <cellStyle name="Normal 177" xfId="781"/>
    <cellStyle name="Normal 177 2" xfId="782"/>
    <cellStyle name="Normal 177_Aurora to Complete (2)" xfId="783"/>
    <cellStyle name="Normal 178" xfId="784"/>
    <cellStyle name="Normal 178 2" xfId="785"/>
    <cellStyle name="Normal 178_Aurora to Complete (2)" xfId="786"/>
    <cellStyle name="Normal 179" xfId="787"/>
    <cellStyle name="Normal 179 2" xfId="788"/>
    <cellStyle name="Normal 179_Aurora to Complete (2)" xfId="789"/>
    <cellStyle name="Normal 18" xfId="790"/>
    <cellStyle name="Normal 180" xfId="791"/>
    <cellStyle name="Normal 180 2" xfId="792"/>
    <cellStyle name="Normal 180_Aurora to Complete (2)" xfId="793"/>
    <cellStyle name="Normal 181" xfId="794"/>
    <cellStyle name="Normal 181 2" xfId="795"/>
    <cellStyle name="Normal 181_Aurora to Complete (2)" xfId="796"/>
    <cellStyle name="Normal 182" xfId="797"/>
    <cellStyle name="Normal 182 2" xfId="798"/>
    <cellStyle name="Normal 182_Aurora to Complete (2)" xfId="799"/>
    <cellStyle name="Normal 183" xfId="800"/>
    <cellStyle name="Normal 183 2" xfId="801"/>
    <cellStyle name="Normal 183_Aurora to Complete (2)" xfId="802"/>
    <cellStyle name="Normal 184" xfId="803"/>
    <cellStyle name="Normal 184 2" xfId="804"/>
    <cellStyle name="Normal 184_Aurora to Complete (2)" xfId="805"/>
    <cellStyle name="Normal 185" xfId="806"/>
    <cellStyle name="Normal 185 2" xfId="807"/>
    <cellStyle name="Normal 185_Aurora to Complete (2)" xfId="808"/>
    <cellStyle name="Normal 186" xfId="809"/>
    <cellStyle name="Normal 186 2" xfId="810"/>
    <cellStyle name="Normal 186_Aurora to Complete (2)" xfId="811"/>
    <cellStyle name="Normal 187" xfId="812"/>
    <cellStyle name="Normal 187 2" xfId="813"/>
    <cellStyle name="Normal 187_Aurora to Complete (2)" xfId="814"/>
    <cellStyle name="Normal 188" xfId="815"/>
    <cellStyle name="Normal 188 2" xfId="816"/>
    <cellStyle name="Normal 188_Aurora to Complete (2)" xfId="817"/>
    <cellStyle name="Normal 189" xfId="818"/>
    <cellStyle name="Normal 189 2" xfId="819"/>
    <cellStyle name="Normal 189_Aurora to Complete (2)" xfId="820"/>
    <cellStyle name="Normal 19" xfId="821"/>
    <cellStyle name="Normal 19 2" xfId="822"/>
    <cellStyle name="Normal 19 2 2" xfId="823"/>
    <cellStyle name="Normal 19 3" xfId="824"/>
    <cellStyle name="Normal 19 3 2" xfId="825"/>
    <cellStyle name="Normal 19 3 2 2" xfId="826"/>
    <cellStyle name="Normal 19 3 3" xfId="827"/>
    <cellStyle name="Normal 19 4" xfId="828"/>
    <cellStyle name="Normal 19 4 2" xfId="829"/>
    <cellStyle name="Normal 19 5" xfId="830"/>
    <cellStyle name="Normal 190" xfId="831"/>
    <cellStyle name="Normal 190 2" xfId="832"/>
    <cellStyle name="Normal 190_Aurora to Complete (2)" xfId="833"/>
    <cellStyle name="Normal 192" xfId="834"/>
    <cellStyle name="Normal 192 2" xfId="835"/>
    <cellStyle name="Normal 192_Aurora to Complete (2)" xfId="836"/>
    <cellStyle name="Normal 193" xfId="837"/>
    <cellStyle name="Normal 193 2" xfId="838"/>
    <cellStyle name="Normal 193_Aurora to Complete (2)" xfId="839"/>
    <cellStyle name="Normal 196" xfId="840"/>
    <cellStyle name="Normal 196 2" xfId="841"/>
    <cellStyle name="Normal 196_Aurora to Complete (2)" xfId="842"/>
    <cellStyle name="Normal 197" xfId="843"/>
    <cellStyle name="Normal 197 2" xfId="844"/>
    <cellStyle name="Normal 197_Aurora to Complete (2)" xfId="845"/>
    <cellStyle name="Normal 198" xfId="846"/>
    <cellStyle name="Normal 198 2" xfId="847"/>
    <cellStyle name="Normal 198_Aurora to Complete (2)" xfId="848"/>
    <cellStyle name="Normal 199" xfId="849"/>
    <cellStyle name="Normal 199 2" xfId="850"/>
    <cellStyle name="Normal 199_Aurora to Complete (2)" xfId="851"/>
    <cellStyle name="Normal 2" xfId="22"/>
    <cellStyle name="Normal 2 2" xfId="4"/>
    <cellStyle name="Normal 2 2 2" xfId="5"/>
    <cellStyle name="Normal 2 2 3" xfId="23"/>
    <cellStyle name="Normal 2 2_Corp Capex" xfId="852"/>
    <cellStyle name="Normal 2 3" xfId="853"/>
    <cellStyle name="Normal 2 4" xfId="76"/>
    <cellStyle name="Normal 2 4 2" xfId="854"/>
    <cellStyle name="Normal 2 4 2 2" xfId="855"/>
    <cellStyle name="Normal 2 4 3" xfId="856"/>
    <cellStyle name="Normal 2 5" xfId="32"/>
    <cellStyle name="Normal 2 5 2" xfId="857"/>
    <cellStyle name="Normal 2 6" xfId="858"/>
    <cellStyle name="Normal 2_Corp Capex" xfId="859"/>
    <cellStyle name="Normal 20" xfId="860"/>
    <cellStyle name="Normal 20 2" xfId="861"/>
    <cellStyle name="Normal 20 2 2" xfId="862"/>
    <cellStyle name="Normal 20 3" xfId="863"/>
    <cellStyle name="Normal 200" xfId="864"/>
    <cellStyle name="Normal 200 2" xfId="865"/>
    <cellStyle name="Normal 200_Aurora to Complete (2)" xfId="866"/>
    <cellStyle name="Normal 201" xfId="867"/>
    <cellStyle name="Normal 201 2" xfId="868"/>
    <cellStyle name="Normal 201_Aurora to Complete (2)" xfId="869"/>
    <cellStyle name="Normal 202" xfId="870"/>
    <cellStyle name="Normal 202 2" xfId="871"/>
    <cellStyle name="Normal 202_Aurora to Complete (2)" xfId="872"/>
    <cellStyle name="Normal 203" xfId="873"/>
    <cellStyle name="Normal 203 2" xfId="874"/>
    <cellStyle name="Normal 203_Aurora to Complete (2)" xfId="875"/>
    <cellStyle name="Normal 204" xfId="876"/>
    <cellStyle name="Normal 204 2" xfId="877"/>
    <cellStyle name="Normal 204_Aurora to Complete (2)" xfId="878"/>
    <cellStyle name="Normal 205" xfId="879"/>
    <cellStyle name="Normal 205 2" xfId="880"/>
    <cellStyle name="Normal 205_Aurora to Complete (2)" xfId="881"/>
    <cellStyle name="Normal 207" xfId="882"/>
    <cellStyle name="Normal 207 2" xfId="883"/>
    <cellStyle name="Normal 207_Aurora to Complete (2)" xfId="884"/>
    <cellStyle name="Normal 208" xfId="885"/>
    <cellStyle name="Normal 208 2" xfId="886"/>
    <cellStyle name="Normal 208_Aurora to Complete (2)" xfId="887"/>
    <cellStyle name="Normal 209" xfId="888"/>
    <cellStyle name="Normal 209 2" xfId="889"/>
    <cellStyle name="Normal 209_Aurora to Complete (2)" xfId="890"/>
    <cellStyle name="Normal 21" xfId="891"/>
    <cellStyle name="Normal 21 2" xfId="892"/>
    <cellStyle name="Normal 210" xfId="893"/>
    <cellStyle name="Normal 210 2" xfId="894"/>
    <cellStyle name="Normal 210_Aurora to Complete (2)" xfId="895"/>
    <cellStyle name="Normal 211" xfId="896"/>
    <cellStyle name="Normal 211 2" xfId="897"/>
    <cellStyle name="Normal 211_Aurora to Complete (2)" xfId="898"/>
    <cellStyle name="Normal 212" xfId="899"/>
    <cellStyle name="Normal 212 2" xfId="900"/>
    <cellStyle name="Normal 212_Aurora to Complete (2)" xfId="901"/>
    <cellStyle name="Normal 213" xfId="902"/>
    <cellStyle name="Normal 213 2" xfId="903"/>
    <cellStyle name="Normal 213_Aurora to Complete (2)" xfId="904"/>
    <cellStyle name="Normal 214" xfId="905"/>
    <cellStyle name="Normal 214 2" xfId="906"/>
    <cellStyle name="Normal 214_Aurora to Complete (2)" xfId="907"/>
    <cellStyle name="Normal 215" xfId="908"/>
    <cellStyle name="Normal 215 2" xfId="909"/>
    <cellStyle name="Normal 215_Aurora to Complete (2)" xfId="910"/>
    <cellStyle name="Normal 216" xfId="911"/>
    <cellStyle name="Normal 216 2" xfId="912"/>
    <cellStyle name="Normal 216_Aurora to Complete (2)" xfId="913"/>
    <cellStyle name="Normal 22" xfId="914"/>
    <cellStyle name="Normal 23" xfId="915"/>
    <cellStyle name="Normal 23 2" xfId="916"/>
    <cellStyle name="Normal 24" xfId="917"/>
    <cellStyle name="Normal 25" xfId="918"/>
    <cellStyle name="Normal 3" xfId="24"/>
    <cellStyle name="Normal 3 2" xfId="919"/>
    <cellStyle name="Normal 3 3" xfId="920"/>
    <cellStyle name="Normal 3_Report" xfId="921"/>
    <cellStyle name="Normal 37" xfId="922"/>
    <cellStyle name="Normal 37 2" xfId="923"/>
    <cellStyle name="Normal 37_Aurora to Complete (2)" xfId="924"/>
    <cellStyle name="Normal 38" xfId="925"/>
    <cellStyle name="Normal 39" xfId="926"/>
    <cellStyle name="Normal 39 2" xfId="927"/>
    <cellStyle name="Normal 39_Aurora to Complete (2)" xfId="928"/>
    <cellStyle name="Normal 4" xfId="25"/>
    <cellStyle name="Normal 4 2" xfId="929"/>
    <cellStyle name="Normal 4 3" xfId="930"/>
    <cellStyle name="Normal 40" xfId="931"/>
    <cellStyle name="Normal 5" xfId="26"/>
    <cellStyle name="Normal 5 2" xfId="9"/>
    <cellStyle name="Normal 5 2 2" xfId="932"/>
    <cellStyle name="Normal 5 3" xfId="933"/>
    <cellStyle name="Normal 5 4" xfId="934"/>
    <cellStyle name="Normal 5 5" xfId="1241"/>
    <cellStyle name="Normal 6" xfId="935"/>
    <cellStyle name="Normal 6 2" xfId="936"/>
    <cellStyle name="Normal 6 3" xfId="937"/>
    <cellStyle name="Normal 7" xfId="938"/>
    <cellStyle name="Normal 7 2" xfId="939"/>
    <cellStyle name="Normal 7 3" xfId="940"/>
    <cellStyle name="Normal 8" xfId="941"/>
    <cellStyle name="Normal 8 2" xfId="942"/>
    <cellStyle name="Normal 8 3" xfId="943"/>
    <cellStyle name="Normal 9" xfId="944"/>
    <cellStyle name="Normal 9 2" xfId="945"/>
    <cellStyle name="Normal 9 3" xfId="946"/>
    <cellStyle name="Normal U" xfId="947"/>
    <cellStyle name="NormalGB" xfId="948"/>
    <cellStyle name="NormalGB 2" xfId="1243"/>
    <cellStyle name="Note" xfId="3" builtinId="10"/>
    <cellStyle name="Note 2" xfId="949"/>
    <cellStyle name="Note 2 2" xfId="950"/>
    <cellStyle name="Note 2 2 2" xfId="951"/>
    <cellStyle name="Note 2 3" xfId="952"/>
    <cellStyle name="Num_Date" xfId="953"/>
    <cellStyle name="Number" xfId="62"/>
    <cellStyle name="Number [0000]" xfId="954"/>
    <cellStyle name="Number[0]" xfId="955"/>
    <cellStyle name="Number[00]" xfId="956"/>
    <cellStyle name="Number_JEN 09CY reg accounts template 120210 DRAFT 06 WOBCA v5 Meter Split " xfId="957"/>
    <cellStyle name="OffSheet" xfId="63"/>
    <cellStyle name="Offsheet Link" xfId="64"/>
    <cellStyle name="OLELink" xfId="958"/>
    <cellStyle name="Output 2" xfId="959"/>
    <cellStyle name="Output Amounts" xfId="960"/>
    <cellStyle name="Output Column Headings" xfId="961"/>
    <cellStyle name="Output Line Items" xfId="962"/>
    <cellStyle name="Output Report Heading" xfId="963"/>
    <cellStyle name="Output Report Title" xfId="964"/>
    <cellStyle name="Page Heading Large" xfId="965"/>
    <cellStyle name="Page Heading Small" xfId="966"/>
    <cellStyle name="Page Number" xfId="967"/>
    <cellStyle name="Page1" xfId="968"/>
    <cellStyle name="Pattern_Forecast" xfId="969"/>
    <cellStyle name="Percent" xfId="2" builtinId="5"/>
    <cellStyle name="Percent (0)" xfId="970"/>
    <cellStyle name="Percent [0%]" xfId="971"/>
    <cellStyle name="Percent [0.00%]" xfId="972"/>
    <cellStyle name="Percent [0]" xfId="75"/>
    <cellStyle name="Percent [0] 2" xfId="973"/>
    <cellStyle name="Percent [00]" xfId="974"/>
    <cellStyle name="Percent [1]" xfId="975"/>
    <cellStyle name="Percent [1] 2" xfId="976"/>
    <cellStyle name="Percent [2]" xfId="977"/>
    <cellStyle name="Percent [2] 2" xfId="978"/>
    <cellStyle name="Percent [2] U" xfId="979"/>
    <cellStyle name="Percent [2]_3. Version" xfId="980"/>
    <cellStyle name="Percent 10" xfId="981"/>
    <cellStyle name="Percent 11" xfId="12"/>
    <cellStyle name="Percent 2" xfId="27"/>
    <cellStyle name="Percent 2 2" xfId="6"/>
    <cellStyle name="Percent 2 2 2" xfId="29"/>
    <cellStyle name="Percent 2 2 3" xfId="28"/>
    <cellStyle name="Percent 2 3" xfId="982"/>
    <cellStyle name="Percent 3" xfId="65"/>
    <cellStyle name="Percent 3 2" xfId="983"/>
    <cellStyle name="Percent 4" xfId="984"/>
    <cellStyle name="Percent 4 2" xfId="985"/>
    <cellStyle name="Percent 5" xfId="986"/>
    <cellStyle name="Percent 6" xfId="987"/>
    <cellStyle name="Percent 7" xfId="988"/>
    <cellStyle name="Percent 8" xfId="989"/>
    <cellStyle name="Percent 9" xfId="990"/>
    <cellStyle name="Percent Hard" xfId="991"/>
    <cellStyle name="Percentage" xfId="992"/>
    <cellStyle name="Period Title" xfId="993"/>
    <cellStyle name="Presentation Currency" xfId="994"/>
    <cellStyle name="Presentation Date" xfId="995"/>
    <cellStyle name="Presentation Heading 1" xfId="996"/>
    <cellStyle name="Presentation Heading 2" xfId="997"/>
    <cellStyle name="Presentation Heading 3" xfId="998"/>
    <cellStyle name="Presentation Heading 4" xfId="999"/>
    <cellStyle name="Presentation Hyperlink Arrow" xfId="1000"/>
    <cellStyle name="Presentation Hyperlink Check" xfId="1001"/>
    <cellStyle name="Presentation Hyperlink Text" xfId="1002"/>
    <cellStyle name="Presentation Model Name" xfId="1003"/>
    <cellStyle name="Presentation Multiple" xfId="1004"/>
    <cellStyle name="Presentation Normal" xfId="1005"/>
    <cellStyle name="Presentation Number" xfId="1006"/>
    <cellStyle name="Presentation Percentage" xfId="1007"/>
    <cellStyle name="Presentation Period Title" xfId="1008"/>
    <cellStyle name="Presentation Section Number" xfId="1009"/>
    <cellStyle name="Presentation Sheet Title" xfId="1010"/>
    <cellStyle name="Presentation Year" xfId="1011"/>
    <cellStyle name="PSChar" xfId="1012"/>
    <cellStyle name="PSChar 2" xfId="1013"/>
    <cellStyle name="PSChar 2 2" xfId="1014"/>
    <cellStyle name="PSDate" xfId="1015"/>
    <cellStyle name="PSDate 2" xfId="1016"/>
    <cellStyle name="PSDate 2 2" xfId="1017"/>
    <cellStyle name="PSDec" xfId="1018"/>
    <cellStyle name="PSDec 2" xfId="1019"/>
    <cellStyle name="PSDetail" xfId="1020"/>
    <cellStyle name="PSHeading" xfId="1021"/>
    <cellStyle name="PSHeading 2" xfId="1022"/>
    <cellStyle name="PSHeading 2 2" xfId="1023"/>
    <cellStyle name="PSHeading_Report" xfId="1024"/>
    <cellStyle name="PSInt" xfId="1025"/>
    <cellStyle name="PSInt 2" xfId="1026"/>
    <cellStyle name="PSSpacer" xfId="1027"/>
    <cellStyle name="PSSpacer 2" xfId="1028"/>
    <cellStyle name="PTFM-Normal" xfId="1029"/>
    <cellStyle name="PTFM-Normal 2" xfId="1030"/>
    <cellStyle name="PTFM-UnitsonIssue" xfId="1031"/>
    <cellStyle name="PTFM-UnitsonIssue 2" xfId="1032"/>
    <cellStyle name="Ratio" xfId="1033"/>
    <cellStyle name="ratio - Style2" xfId="1034"/>
    <cellStyle name="Ratio_3. Version" xfId="1035"/>
    <cellStyle name="Red Font" xfId="1036"/>
    <cellStyle name="RedHeader" xfId="1037"/>
    <cellStyle name="RedHeader 2" xfId="1038"/>
    <cellStyle name="ReportData" xfId="1039"/>
    <cellStyle name="ReportElements" xfId="1040"/>
    <cellStyle name="ReportHeader" xfId="1041"/>
    <cellStyle name="rf5" xfId="1042"/>
    <cellStyle name="rf6" xfId="1043"/>
    <cellStyle name="Right Currency" xfId="1044"/>
    <cellStyle name="Right Date" xfId="1045"/>
    <cellStyle name="Right Multiple" xfId="1046"/>
    <cellStyle name="Right Number" xfId="1047"/>
    <cellStyle name="Right Percentage" xfId="1048"/>
    <cellStyle name="Right Year" xfId="1049"/>
    <cellStyle name="Row - Heading" xfId="1050"/>
    <cellStyle name="Row - SubHeading" xfId="1051"/>
    <cellStyle name="Salomon Logo" xfId="1052"/>
    <cellStyle name="SAPBEXaggData" xfId="1053"/>
    <cellStyle name="SAPBEXaggDataEmph" xfId="1054"/>
    <cellStyle name="SAPBEXaggItem" xfId="1055"/>
    <cellStyle name="SAPBEXaggItemX" xfId="1056"/>
    <cellStyle name="SAPBEXchaText" xfId="1057"/>
    <cellStyle name="SAPBEXexcBad7" xfId="1058"/>
    <cellStyle name="SAPBEXexcBad8" xfId="1059"/>
    <cellStyle name="SAPBEXexcBad9" xfId="1060"/>
    <cellStyle name="SAPBEXexcCritical4" xfId="1061"/>
    <cellStyle name="SAPBEXexcCritical5" xfId="1062"/>
    <cellStyle name="SAPBEXexcCritical6" xfId="1063"/>
    <cellStyle name="SAPBEXexcGood1" xfId="1064"/>
    <cellStyle name="SAPBEXexcGood2" xfId="1065"/>
    <cellStyle name="SAPBEXexcGood3" xfId="1066"/>
    <cellStyle name="SAPBEXfilterDrill" xfId="1067"/>
    <cellStyle name="SAPBEXfilterItem" xfId="1068"/>
    <cellStyle name="SAPBEXfilterText" xfId="1069"/>
    <cellStyle name="SAPBEXformats" xfId="1070"/>
    <cellStyle name="SAPBEXheaderItem" xfId="1071"/>
    <cellStyle name="SAPBEXheaderText" xfId="1072"/>
    <cellStyle name="SAPBEXHLevel0" xfId="1073"/>
    <cellStyle name="SAPBEXHLevel0X" xfId="1074"/>
    <cellStyle name="SAPBEXHLevel1" xfId="1075"/>
    <cellStyle name="SAPBEXHLevel1X" xfId="1076"/>
    <cellStyle name="SAPBEXHLevel2" xfId="1077"/>
    <cellStyle name="SAPBEXHLevel2X" xfId="1078"/>
    <cellStyle name="SAPBEXHLevel3" xfId="1079"/>
    <cellStyle name="SAPBEXHLevel3X" xfId="1080"/>
    <cellStyle name="SAPBEXinputData" xfId="1081"/>
    <cellStyle name="SAPBEXresData" xfId="1082"/>
    <cellStyle name="SAPBEXresDataEmph" xfId="1083"/>
    <cellStyle name="SAPBEXresItem" xfId="1084"/>
    <cellStyle name="SAPBEXresItemX" xfId="1085"/>
    <cellStyle name="SAPBEXstdData" xfId="1086"/>
    <cellStyle name="SAPBEXstdDataEmph" xfId="1087"/>
    <cellStyle name="SAPBEXstdItem" xfId="1088"/>
    <cellStyle name="SAPBEXstdItemX" xfId="1089"/>
    <cellStyle name="SAPBEXtitle" xfId="1090"/>
    <cellStyle name="SAPBEXundefined" xfId="1091"/>
    <cellStyle name="SAPError" xfId="1092"/>
    <cellStyle name="SAPKey" xfId="1093"/>
    <cellStyle name="SAPLocked" xfId="1094"/>
    <cellStyle name="SAPOutput" xfId="1095"/>
    <cellStyle name="SAPSpace" xfId="1096"/>
    <cellStyle name="SAPText" xfId="1097"/>
    <cellStyle name="SAPUnLocked" xfId="1098"/>
    <cellStyle name="ScenarioInput" xfId="1099"/>
    <cellStyle name="SDate" xfId="1100"/>
    <cellStyle name="Section Number" xfId="1101"/>
    <cellStyle name="Shaded" xfId="1102"/>
    <cellStyle name="Sheet Title" xfId="1103"/>
    <cellStyle name="ShortDate" xfId="1104"/>
    <cellStyle name="Spreadsheet Title" xfId="7"/>
    <cellStyle name="Standard" xfId="1105"/>
    <cellStyle name="StaticText" xfId="1106"/>
    <cellStyle name="std" xfId="1107"/>
    <cellStyle name="Style 1" xfId="11"/>
    <cellStyle name="Style 1 2" xfId="1108"/>
    <cellStyle name="Style 26" xfId="1109"/>
    <cellStyle name="Style 27" xfId="1110"/>
    <cellStyle name="Style 28" xfId="1111"/>
    <cellStyle name="STYLE1" xfId="1112"/>
    <cellStyle name="STYLE1 2" xfId="1113"/>
    <cellStyle name="STYLE1 2 2" xfId="1114"/>
    <cellStyle name="STYLE1 3" xfId="1115"/>
    <cellStyle name="Style2" xfId="1116"/>
    <cellStyle name="Style3" xfId="1117"/>
    <cellStyle name="Style4" xfId="1118"/>
    <cellStyle name="STYLE4 2" xfId="1119"/>
    <cellStyle name="STYLE4 2 2" xfId="1120"/>
    <cellStyle name="STYLE4 3" xfId="1121"/>
    <cellStyle name="Style5" xfId="1122"/>
    <cellStyle name="style9" xfId="1123"/>
    <cellStyle name="Sub totals" xfId="1124"/>
    <cellStyle name="Sub totals 2" xfId="1236"/>
    <cellStyle name="Sub-total" xfId="66"/>
    <cellStyle name="swiss" xfId="1125"/>
    <cellStyle name="swiss input" xfId="1126"/>
    <cellStyle name="swiss input1" xfId="1127"/>
    <cellStyle name="swiss input2" xfId="1128"/>
    <cellStyle name="swiss spec" xfId="1129"/>
    <cellStyle name="Table Col Head" xfId="1130"/>
    <cellStyle name="Table Head" xfId="1131"/>
    <cellStyle name="Table Head Aligned" xfId="1132"/>
    <cellStyle name="Table Head Blue" xfId="1133"/>
    <cellStyle name="Table Head Green" xfId="1134"/>
    <cellStyle name="Table Head_pldt" xfId="1135"/>
    <cellStyle name="Table Heading" xfId="67"/>
    <cellStyle name="Table Source" xfId="1136"/>
    <cellStyle name="Table Sub Head" xfId="1137"/>
    <cellStyle name="Table Text" xfId="1138"/>
    <cellStyle name="Table Text 2" xfId="1248"/>
    <cellStyle name="Table Title" xfId="1139"/>
    <cellStyle name="Table Units" xfId="1140"/>
    <cellStyle name="Table_Heading" xfId="68"/>
    <cellStyle name="Technical Input" xfId="69"/>
    <cellStyle name="Technical_Input" xfId="70"/>
    <cellStyle name="Text" xfId="1141"/>
    <cellStyle name="Text 1" xfId="1142"/>
    <cellStyle name="Text 2" xfId="1143"/>
    <cellStyle name="Text Head 1" xfId="1144"/>
    <cellStyle name="Text Head 2" xfId="1145"/>
    <cellStyle name="Text Indent 1" xfId="1146"/>
    <cellStyle name="Text Indent 2" xfId="1147"/>
    <cellStyle name="Text Right" xfId="1148"/>
    <cellStyle name="Text Right 2" xfId="1149"/>
    <cellStyle name="text_box" xfId="1150"/>
    <cellStyle name="Theirs" xfId="1151"/>
    <cellStyle name="Thousands" xfId="1152"/>
    <cellStyle name="Tickmark" xfId="1153"/>
    <cellStyle name="Title 1" xfId="1154"/>
    <cellStyle name="Title 2" xfId="1155"/>
    <cellStyle name="Title 3" xfId="1156"/>
    <cellStyle name="Title 4" xfId="1157"/>
    <cellStyle name="Title 5" xfId="1158"/>
    <cellStyle name="TOC 1" xfId="1159"/>
    <cellStyle name="TOC 2" xfId="1160"/>
    <cellStyle name="TOC 3" xfId="1161"/>
    <cellStyle name="TOC 4" xfId="1162"/>
    <cellStyle name="TOGGLEOFF" xfId="1163"/>
    <cellStyle name="TOGGLEON" xfId="1164"/>
    <cellStyle name="Total 1" xfId="1165"/>
    <cellStyle name="Total 1 2" xfId="1166"/>
    <cellStyle name="Total 2" xfId="1167"/>
    <cellStyle name="Total 2 2" xfId="1168"/>
    <cellStyle name="Total 2 2 2" xfId="1234"/>
    <cellStyle name="Total 2 3" xfId="1235"/>
    <cellStyle name="Total 3" xfId="1169"/>
    <cellStyle name="Total 3 2" xfId="1170"/>
    <cellStyle name="Total 4" xfId="1171"/>
    <cellStyle name="Total 4 2" xfId="1172"/>
    <cellStyle name="Total 4 2 2" xfId="1232"/>
    <cellStyle name="Total 4 3" xfId="1233"/>
    <cellStyle name="Total 5" xfId="1173"/>
    <cellStyle name="Total 6" xfId="41"/>
    <cellStyle name="Totals" xfId="1174"/>
    <cellStyle name="Underline" xfId="1175"/>
    <cellStyle name="Unique/Change Formula 2 2" xfId="71"/>
    <cellStyle name="unit" xfId="72"/>
    <cellStyle name="Units" xfId="73"/>
    <cellStyle name="Updates" xfId="1176"/>
    <cellStyle name="v" xfId="1177"/>
    <cellStyle name="v 2" xfId="1178"/>
    <cellStyle name="v_AETV (TG Model) JULY TARGET" xfId="1179"/>
    <cellStyle name="v_AETV (TG Model) JULY TARGET 2" xfId="1180"/>
    <cellStyle name="v_AETV (TG Model) JULY TARGET_Distribution Business" xfId="1181"/>
    <cellStyle name="v_AETV (TG Model) JULY TARGET_Distribution Business 2" xfId="1182"/>
    <cellStyle name="v_AETV (TG Model) JULY TARGET_Forecast" xfId="1183"/>
    <cellStyle name="v_AETV (TG Model) JULY TARGET_Forecast 2" xfId="1184"/>
    <cellStyle name="v_AETV (TG Model) JULY TARGET_Funding &amp; Cashflow" xfId="1185"/>
    <cellStyle name="v_AETV (TG Model) JULY TARGET_Funding &amp; Cashflow 2" xfId="1186"/>
    <cellStyle name="v_AETV (TG Model) JULY TARGET_Group P&amp;L" xfId="1187"/>
    <cellStyle name="v_AETV (TG Model) JULY TARGET_Group P&amp;L 2" xfId="1188"/>
    <cellStyle name="v_AETV (TG Model) JULY TARGET_Sheet2" xfId="1189"/>
    <cellStyle name="v_AETV (TG Model) JULY TARGET_Sheet2 2" xfId="1190"/>
    <cellStyle name="v_Construction-Monthly" xfId="1191"/>
    <cellStyle name="v_Construction-Monthly 2" xfId="1192"/>
    <cellStyle name="v_Construction-Monthly_Distribution Business" xfId="1193"/>
    <cellStyle name="v_Construction-Monthly_Distribution Business 2" xfId="1194"/>
    <cellStyle name="v_Construction-Monthly_Forecast" xfId="1195"/>
    <cellStyle name="v_Construction-Monthly_Forecast 2" xfId="1196"/>
    <cellStyle name="v_Construction-Monthly_Funding &amp; Cashflow" xfId="1197"/>
    <cellStyle name="v_Construction-Monthly_Funding &amp; Cashflow 2" xfId="1198"/>
    <cellStyle name="v_Construction-Monthly_Group P&amp;L" xfId="1199"/>
    <cellStyle name="v_Construction-Monthly_Group P&amp;L 2" xfId="1200"/>
    <cellStyle name="v_Construction-Monthly_Sheet2" xfId="1201"/>
    <cellStyle name="v_Construction-Monthly_Sheet2 2" xfId="1202"/>
    <cellStyle name="v_Distribution Business" xfId="1203"/>
    <cellStyle name="v_Distribution Business 2" xfId="1204"/>
    <cellStyle name="v_Forecast" xfId="1205"/>
    <cellStyle name="v_Forecast 2" xfId="1206"/>
    <cellStyle name="v_Funding &amp; Cashflow" xfId="1207"/>
    <cellStyle name="v_Funding &amp; Cashflow 2" xfId="1208"/>
    <cellStyle name="v_Group P&amp;L" xfId="1209"/>
    <cellStyle name="v_Group P&amp;L 2" xfId="1210"/>
    <cellStyle name="v_Sheet2" xfId="1211"/>
    <cellStyle name="v_Sheet2 2" xfId="1212"/>
    <cellStyle name="Vpershare" xfId="1213"/>
    <cellStyle name="Vstandard" xfId="1214"/>
    <cellStyle name="Währung [0]_Übersichtstabelle_FM_24082001bu inc. EC" xfId="1215"/>
    <cellStyle name="Währung_Übersichtstabelle_FM_24082001bu inc. EC" xfId="1216"/>
    <cellStyle name="Warning" xfId="1217"/>
    <cellStyle name="Warning Text 2" xfId="1218"/>
    <cellStyle name="Word_Formula" xfId="1219"/>
    <cellStyle name="x" xfId="1220"/>
    <cellStyle name="x 2" xfId="1221"/>
    <cellStyle name="year" xfId="1222"/>
    <cellStyle name="Year A" xfId="1223"/>
    <cellStyle name="Year E" xfId="1224"/>
    <cellStyle name="year_unit cost - b-mark data |CIC|" xfId="1225"/>
    <cellStyle name="YearA" xfId="1226"/>
    <cellStyle name="YearE" xfId="1227"/>
    <cellStyle name="Yes/No" xfId="1228"/>
    <cellStyle name="Yes/No 2" xfId="1229"/>
    <cellStyle name="YR_MTH" xfId="1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154076</xdr:colOff>
      <xdr:row>5</xdr:row>
      <xdr:rowOff>102531</xdr:rowOff>
    </xdr:from>
    <xdr:to>
      <xdr:col>1</xdr:col>
      <xdr:colOff>2524125</xdr:colOff>
      <xdr:row>13</xdr:row>
      <xdr:rowOff>57150</xdr:rowOff>
    </xdr:to>
    <xdr:pic>
      <xdr:nvPicPr>
        <xdr:cNvPr id="2" name="Picture 1" descr="TasNetworks_logo(strap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86"/>
        <a:stretch/>
      </xdr:blipFill>
      <xdr:spPr bwMode="auto">
        <a:xfrm>
          <a:off x="763676" y="1178856"/>
          <a:ext cx="2370049" cy="1478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2511236</xdr:colOff>
      <xdr:row>3</xdr:row>
      <xdr:rowOff>67235</xdr:rowOff>
    </xdr:from>
    <xdr:to>
      <xdr:col>1</xdr:col>
      <xdr:colOff>2511236</xdr:colOff>
      <xdr:row>17</xdr:row>
      <xdr:rowOff>136235</xdr:rowOff>
    </xdr:to>
    <xdr:cxnSp macro="">
      <xdr:nvCxnSpPr>
        <xdr:cNvPr id="3" name="Straight Connector 2"/>
        <xdr:cNvCxnSpPr/>
      </xdr:nvCxnSpPr>
      <xdr:spPr>
        <a:xfrm>
          <a:off x="3120836" y="714935"/>
          <a:ext cx="0" cy="2783625"/>
        </a:xfrm>
        <a:prstGeom prst="line">
          <a:avLst/>
        </a:prstGeom>
        <a:ln>
          <a:solidFill>
            <a:schemeClr val="tx2">
              <a:lumMod val="75000"/>
            </a:schemeClr>
          </a:solidFill>
          <a:prstDash val="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0</xdr:rowOff>
    </xdr:from>
    <xdr:to>
      <xdr:col>8</xdr:col>
      <xdr:colOff>115483</xdr:colOff>
      <xdr:row>22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0"/>
          <a:ext cx="4935133" cy="3438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23</xdr:row>
      <xdr:rowOff>95250</xdr:rowOff>
    </xdr:from>
    <xdr:to>
      <xdr:col>8</xdr:col>
      <xdr:colOff>102870</xdr:colOff>
      <xdr:row>58</xdr:row>
      <xdr:rowOff>3810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095750"/>
          <a:ext cx="4960620" cy="657606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58</xdr:row>
      <xdr:rowOff>66675</xdr:rowOff>
    </xdr:from>
    <xdr:to>
      <xdr:col>8</xdr:col>
      <xdr:colOff>207645</xdr:colOff>
      <xdr:row>89</xdr:row>
      <xdr:rowOff>112395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0734675"/>
          <a:ext cx="4884420" cy="595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her.Pither@tasnetworks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er.gov.au/system/files/AER%20-%20Final%20decision%20-%20TasNetworks%20distribution%20determination%202019-24%20-%20Attachment%2015%20-%20Alternative%20control%20services%20-%20April%202019.pdf" TargetMode="External"/><Relationship Id="rId1" Type="http://schemas.openxmlformats.org/officeDocument/2006/relationships/hyperlink" Target="https://www.aer.gov.au/system/files/AER%20-%20TasNetworks%202019-24%20-%20Distribution%20-%20Draft%20decision%20-%20Attachment%2013%20-%20Control%20mechanism%20-%20September%202018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3" workbookViewId="0"/>
  </sheetViews>
  <sheetFormatPr defaultColWidth="0" defaultRowHeight="15" zeroHeight="1"/>
  <cols>
    <col min="1" max="1" width="9.140625" customWidth="1"/>
    <col min="2" max="2" width="43.85546875" customWidth="1"/>
    <col min="3" max="3" width="20.7109375" customWidth="1"/>
    <col min="4" max="4" width="43.140625" customWidth="1"/>
    <col min="5" max="7" width="9.140625" customWidth="1"/>
    <col min="8" max="14" width="0" hidden="1" customWidth="1"/>
    <col min="15" max="16384" width="9.140625" hidden="1"/>
  </cols>
  <sheetData>
    <row r="1" spans="1:7">
      <c r="A1" s="145"/>
      <c r="B1" s="145"/>
      <c r="C1" s="145"/>
      <c r="D1" s="145"/>
      <c r="E1" s="145"/>
      <c r="F1" s="145"/>
      <c r="G1" s="145"/>
    </row>
    <row r="2" spans="1:7" ht="21">
      <c r="A2" s="145"/>
      <c r="B2" s="141"/>
      <c r="C2" s="142" t="s">
        <v>190</v>
      </c>
      <c r="D2" s="141"/>
      <c r="E2" s="141"/>
      <c r="F2" s="141"/>
      <c r="G2" s="145"/>
    </row>
    <row r="3" spans="1:7">
      <c r="A3" s="145"/>
      <c r="B3" s="145"/>
      <c r="C3" s="145"/>
      <c r="D3" s="145"/>
      <c r="E3" s="145"/>
      <c r="F3" s="145"/>
      <c r="G3" s="145"/>
    </row>
    <row r="4" spans="1:7" ht="18.75">
      <c r="A4" s="145"/>
      <c r="B4" s="145"/>
      <c r="C4" s="30" t="s">
        <v>191</v>
      </c>
      <c r="D4" s="146" t="s">
        <v>203</v>
      </c>
      <c r="E4" s="145"/>
      <c r="F4" s="145"/>
      <c r="G4" s="145"/>
    </row>
    <row r="5" spans="1:7">
      <c r="A5" s="145"/>
      <c r="B5" s="145"/>
      <c r="C5" s="145"/>
      <c r="D5" s="145"/>
      <c r="E5" s="145"/>
      <c r="F5" s="145"/>
      <c r="G5" s="145"/>
    </row>
    <row r="6" spans="1:7">
      <c r="A6" s="145"/>
      <c r="B6" s="145"/>
      <c r="C6" s="30" t="s">
        <v>192</v>
      </c>
      <c r="D6" s="143" t="s">
        <v>201</v>
      </c>
      <c r="E6" s="145"/>
      <c r="F6" s="145"/>
      <c r="G6" s="145"/>
    </row>
    <row r="7" spans="1:7">
      <c r="A7" s="145"/>
      <c r="B7" s="145"/>
      <c r="C7" s="148" t="s">
        <v>193</v>
      </c>
      <c r="D7" s="147"/>
      <c r="E7" s="145"/>
      <c r="F7" s="145"/>
      <c r="G7" s="145"/>
    </row>
    <row r="8" spans="1:7">
      <c r="A8" s="145"/>
      <c r="B8" s="145"/>
      <c r="C8" s="30" t="s">
        <v>194</v>
      </c>
      <c r="D8" s="139" t="s">
        <v>195</v>
      </c>
      <c r="E8" s="145"/>
      <c r="F8" s="145"/>
      <c r="G8" s="145"/>
    </row>
    <row r="9" spans="1:7">
      <c r="A9" s="145"/>
      <c r="B9" s="145"/>
      <c r="C9" s="145"/>
      <c r="D9" s="145"/>
      <c r="E9" s="145"/>
      <c r="F9" s="145"/>
      <c r="G9" s="145"/>
    </row>
    <row r="10" spans="1:7">
      <c r="A10" s="145"/>
      <c r="B10" s="145"/>
      <c r="C10" s="30" t="s">
        <v>196</v>
      </c>
      <c r="D10" s="144">
        <v>43595</v>
      </c>
      <c r="E10" s="145"/>
      <c r="F10" s="145"/>
      <c r="G10" s="145"/>
    </row>
    <row r="11" spans="1:7">
      <c r="A11" s="145"/>
      <c r="B11" s="145"/>
      <c r="C11" s="145"/>
      <c r="D11" s="145"/>
      <c r="E11" s="145"/>
      <c r="F11" s="145"/>
      <c r="G11" s="145"/>
    </row>
    <row r="12" spans="1:7">
      <c r="A12" s="145"/>
      <c r="B12" s="145"/>
      <c r="C12" s="140" t="s">
        <v>197</v>
      </c>
      <c r="D12" s="143" t="s">
        <v>202</v>
      </c>
      <c r="E12" s="145"/>
      <c r="F12" s="145"/>
      <c r="G12" s="145"/>
    </row>
    <row r="13" spans="1:7">
      <c r="A13" s="145"/>
      <c r="B13" s="145"/>
      <c r="C13" s="145"/>
      <c r="D13" s="145"/>
      <c r="E13" s="145"/>
      <c r="F13" s="145"/>
      <c r="G13" s="145"/>
    </row>
    <row r="14" spans="1:7">
      <c r="A14" s="145"/>
      <c r="B14" s="145"/>
      <c r="C14" s="145"/>
      <c r="D14" s="145"/>
      <c r="E14" s="145"/>
      <c r="F14" s="145"/>
      <c r="G14" s="145"/>
    </row>
    <row r="15" spans="1:7">
      <c r="A15" s="145"/>
      <c r="B15" s="145"/>
      <c r="C15" s="145"/>
      <c r="D15" s="145"/>
      <c r="E15" s="145"/>
      <c r="F15" s="145"/>
      <c r="G15" s="145"/>
    </row>
    <row r="16" spans="1:7">
      <c r="A16" s="145"/>
      <c r="B16" s="145"/>
      <c r="C16" s="145"/>
      <c r="D16" s="145"/>
      <c r="E16" s="145"/>
      <c r="F16" s="145"/>
      <c r="G16" s="145"/>
    </row>
    <row r="17" spans="1:7">
      <c r="A17" s="145"/>
      <c r="B17" s="145"/>
      <c r="C17" s="145"/>
      <c r="D17" s="145"/>
      <c r="E17" s="145"/>
      <c r="F17" s="145"/>
      <c r="G17" s="145"/>
    </row>
    <row r="18" spans="1:7">
      <c r="A18" s="145"/>
      <c r="B18" s="145"/>
      <c r="C18" s="145"/>
      <c r="D18" s="145"/>
      <c r="E18" s="145"/>
      <c r="F18" s="145"/>
      <c r="G18" s="145"/>
    </row>
    <row r="19" spans="1:7">
      <c r="A19" s="145"/>
      <c r="B19" s="145"/>
      <c r="C19" s="145"/>
      <c r="D19" s="145"/>
      <c r="E19" s="145"/>
      <c r="F19" s="145"/>
      <c r="G19" s="145"/>
    </row>
    <row r="20" spans="1:7" ht="19.5">
      <c r="A20" s="145"/>
      <c r="B20" s="142" t="s">
        <v>198</v>
      </c>
      <c r="C20" s="142"/>
      <c r="D20" s="142"/>
      <c r="E20" s="142"/>
      <c r="F20" s="142"/>
      <c r="G20" s="145"/>
    </row>
    <row r="21" spans="1:7">
      <c r="A21" s="145"/>
      <c r="B21" s="145"/>
      <c r="C21" s="145"/>
      <c r="D21" s="145"/>
      <c r="E21" s="145"/>
      <c r="F21" s="145"/>
      <c r="G21" s="145"/>
    </row>
    <row r="22" spans="1:7">
      <c r="A22" s="145"/>
      <c r="B22" s="53" t="s">
        <v>199</v>
      </c>
      <c r="C22" s="145"/>
      <c r="D22" s="145"/>
      <c r="E22" s="145"/>
      <c r="F22" s="145"/>
      <c r="G22" s="145"/>
    </row>
    <row r="23" spans="1:7">
      <c r="A23" s="145"/>
      <c r="B23" s="145"/>
      <c r="C23" s="145"/>
      <c r="D23" s="145"/>
      <c r="E23" s="145"/>
      <c r="F23" s="145"/>
      <c r="G23" s="145"/>
    </row>
    <row r="24" spans="1:7" ht="15" customHeight="1">
      <c r="A24" s="145"/>
      <c r="B24" s="155" t="s">
        <v>213</v>
      </c>
      <c r="C24" s="156"/>
      <c r="D24" s="156"/>
      <c r="E24" s="156"/>
      <c r="F24" s="157"/>
      <c r="G24" s="145"/>
    </row>
    <row r="25" spans="1:7">
      <c r="A25" s="145"/>
      <c r="B25" s="158"/>
      <c r="C25" s="159"/>
      <c r="D25" s="159"/>
      <c r="E25" s="159"/>
      <c r="F25" s="160"/>
      <c r="G25" s="145"/>
    </row>
    <row r="26" spans="1:7">
      <c r="A26" s="145"/>
      <c r="B26" s="158"/>
      <c r="C26" s="159"/>
      <c r="D26" s="159"/>
      <c r="E26" s="159"/>
      <c r="F26" s="160"/>
      <c r="G26" s="145"/>
    </row>
    <row r="27" spans="1:7">
      <c r="A27" s="145"/>
      <c r="B27" s="161"/>
      <c r="C27" s="162"/>
      <c r="D27" s="162"/>
      <c r="E27" s="162"/>
      <c r="F27" s="163"/>
      <c r="G27" s="145"/>
    </row>
    <row r="28" spans="1:7">
      <c r="A28" s="145"/>
      <c r="B28" s="145"/>
      <c r="C28" s="145"/>
      <c r="D28" s="145"/>
      <c r="E28" s="145"/>
      <c r="F28" s="145"/>
      <c r="G28" s="145"/>
    </row>
    <row r="29" spans="1:7">
      <c r="A29" s="145"/>
      <c r="B29" s="53" t="s">
        <v>200</v>
      </c>
      <c r="C29" s="145"/>
      <c r="D29" s="145"/>
      <c r="E29" s="145"/>
      <c r="F29" s="145"/>
      <c r="G29" s="145"/>
    </row>
    <row r="30" spans="1:7">
      <c r="A30" s="145"/>
      <c r="B30" s="145"/>
      <c r="C30" s="145"/>
      <c r="D30" s="145"/>
      <c r="E30" s="145"/>
      <c r="F30" s="145"/>
      <c r="G30" s="145"/>
    </row>
    <row r="31" spans="1:7">
      <c r="A31" s="145"/>
      <c r="B31" s="164"/>
      <c r="C31" s="165"/>
      <c r="D31" s="165"/>
      <c r="E31" s="165"/>
      <c r="F31" s="166"/>
      <c r="G31" s="145"/>
    </row>
    <row r="32" spans="1:7">
      <c r="A32" s="145"/>
      <c r="B32" s="167"/>
      <c r="C32" s="168"/>
      <c r="D32" s="168"/>
      <c r="E32" s="168"/>
      <c r="F32" s="169"/>
      <c r="G32" s="145"/>
    </row>
    <row r="33" spans="1:7">
      <c r="A33" s="145"/>
      <c r="B33" s="167"/>
      <c r="C33" s="168"/>
      <c r="D33" s="168"/>
      <c r="E33" s="168"/>
      <c r="F33" s="169"/>
      <c r="G33" s="145"/>
    </row>
    <row r="34" spans="1:7">
      <c r="A34" s="145"/>
      <c r="B34" s="170"/>
      <c r="C34" s="171"/>
      <c r="D34" s="171"/>
      <c r="E34" s="171"/>
      <c r="F34" s="172"/>
      <c r="G34" s="145"/>
    </row>
    <row r="35" spans="1:7">
      <c r="A35" s="145"/>
      <c r="B35" s="145"/>
      <c r="C35" s="145"/>
      <c r="D35" s="145"/>
      <c r="E35" s="145"/>
      <c r="F35" s="145"/>
      <c r="G35" s="145"/>
    </row>
    <row r="36" spans="1:7">
      <c r="A36" s="145"/>
      <c r="B36" s="145"/>
      <c r="C36" s="145"/>
      <c r="D36" s="145"/>
      <c r="E36" s="145"/>
      <c r="F36" s="145"/>
      <c r="G36" s="145"/>
    </row>
    <row r="37" spans="1:7">
      <c r="A37" s="145"/>
      <c r="B37" s="145"/>
      <c r="C37" s="145"/>
      <c r="D37" s="145"/>
      <c r="E37" s="145"/>
      <c r="F37" s="145"/>
      <c r="G37" s="145"/>
    </row>
  </sheetData>
  <mergeCells count="2">
    <mergeCell ref="B24:F27"/>
    <mergeCell ref="B31:F34"/>
  </mergeCells>
  <hyperlinks>
    <hyperlink ref="D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6"/>
  <sheetViews>
    <sheetView workbookViewId="0"/>
  </sheetViews>
  <sheetFormatPr defaultColWidth="18.28515625" defaultRowHeight="15"/>
  <cols>
    <col min="1" max="1" width="18.140625" customWidth="1"/>
    <col min="2" max="2" width="18.140625" style="1" customWidth="1"/>
    <col min="3" max="7" width="18.140625" customWidth="1"/>
  </cols>
  <sheetData>
    <row r="1" spans="1:15">
      <c r="A1" s="6" t="s">
        <v>91</v>
      </c>
      <c r="B1" s="6"/>
      <c r="C1" s="6"/>
      <c r="D1" s="6"/>
      <c r="E1" s="6"/>
      <c r="F1" s="6"/>
      <c r="G1" s="6"/>
    </row>
    <row r="2" spans="1:15" ht="15.75" thickBot="1">
      <c r="A2" s="2"/>
    </row>
    <row r="3" spans="1:15">
      <c r="A3" s="31"/>
      <c r="B3" s="63"/>
      <c r="C3" s="122" t="s">
        <v>84</v>
      </c>
      <c r="D3" s="32" t="s">
        <v>85</v>
      </c>
      <c r="E3" s="122" t="s">
        <v>86</v>
      </c>
      <c r="F3" s="122" t="s">
        <v>87</v>
      </c>
      <c r="G3" s="33" t="s">
        <v>88</v>
      </c>
    </row>
    <row r="4" spans="1:15" ht="18">
      <c r="A4" s="34" t="s">
        <v>97</v>
      </c>
      <c r="B4" s="64"/>
      <c r="C4" s="123"/>
      <c r="D4" s="60">
        <f>'CPI X-Factors &amp; Adjustments'!H5</f>
        <v>2.4199999999999999E-2</v>
      </c>
      <c r="E4" s="126">
        <f>'CPI X-Factors &amp; Adjustments'!I5</f>
        <v>2.4199999999999999E-2</v>
      </c>
      <c r="F4" s="126">
        <f>'CPI X-Factors &amp; Adjustments'!J5</f>
        <v>2.4199999999999999E-2</v>
      </c>
      <c r="G4" s="61">
        <f>'CPI X-Factors &amp; Adjustments'!K5</f>
        <v>2.4199999999999999E-2</v>
      </c>
    </row>
    <row r="5" spans="1:15" ht="18.75">
      <c r="A5" s="65" t="s">
        <v>96</v>
      </c>
      <c r="B5" s="52"/>
      <c r="C5" s="124"/>
      <c r="D5" s="91">
        <f>'CPI X-Factors &amp; Adjustments'!H8</f>
        <v>-3.3830000000000002E-3</v>
      </c>
      <c r="E5" s="127">
        <f>'CPI X-Factors &amp; Adjustments'!I8</f>
        <v>-4.1219999999999998E-3</v>
      </c>
      <c r="F5" s="127">
        <f>'CPI X-Factors &amp; Adjustments'!J8</f>
        <v>-4.2579999999999996E-3</v>
      </c>
      <c r="G5" s="62">
        <f>'CPI X-Factors &amp; Adjustments'!K8</f>
        <v>-4.7330000000000002E-3</v>
      </c>
    </row>
    <row r="6" spans="1:15" ht="19.5" thickBot="1">
      <c r="A6" s="66" t="s">
        <v>98</v>
      </c>
      <c r="B6" s="67"/>
      <c r="C6" s="125"/>
      <c r="D6" s="68">
        <f>'CPI X-Factors &amp; Adjustments'!H15</f>
        <v>0</v>
      </c>
      <c r="E6" s="128">
        <f>'CPI X-Factors &amp; Adjustments'!I15</f>
        <v>0</v>
      </c>
      <c r="F6" s="128">
        <f>'CPI X-Factors &amp; Adjustments'!J15</f>
        <v>0</v>
      </c>
      <c r="G6" s="69">
        <f>'CPI X-Factors &amp; Adjustments'!K15</f>
        <v>0</v>
      </c>
    </row>
    <row r="7" spans="1:15" ht="15.75" thickBot="1">
      <c r="A7" s="26"/>
      <c r="B7" s="26"/>
      <c r="C7" s="26"/>
      <c r="D7" s="26"/>
    </row>
    <row r="8" spans="1:15">
      <c r="A8" s="70" t="s">
        <v>83</v>
      </c>
      <c r="B8" s="94" t="s">
        <v>100</v>
      </c>
      <c r="C8" s="71" t="s">
        <v>101</v>
      </c>
      <c r="D8" s="100" t="s">
        <v>102</v>
      </c>
      <c r="E8" s="72" t="s">
        <v>102</v>
      </c>
      <c r="F8" s="100" t="s">
        <v>102</v>
      </c>
      <c r="G8" s="73" t="s">
        <v>102</v>
      </c>
    </row>
    <row r="9" spans="1:15">
      <c r="A9" s="74"/>
      <c r="B9" s="95" t="s">
        <v>84</v>
      </c>
      <c r="C9" s="75" t="s">
        <v>84</v>
      </c>
      <c r="D9" s="101" t="s">
        <v>85</v>
      </c>
      <c r="E9" s="76" t="s">
        <v>86</v>
      </c>
      <c r="F9" s="101" t="s">
        <v>87</v>
      </c>
      <c r="G9" s="77" t="s">
        <v>88</v>
      </c>
    </row>
    <row r="10" spans="1:15">
      <c r="A10" s="74"/>
      <c r="B10" s="95" t="s">
        <v>103</v>
      </c>
      <c r="C10" s="75" t="s">
        <v>104</v>
      </c>
      <c r="D10" s="101" t="s">
        <v>104</v>
      </c>
      <c r="E10" s="76" t="s">
        <v>104</v>
      </c>
      <c r="F10" s="101" t="s">
        <v>104</v>
      </c>
      <c r="G10" s="77" t="s">
        <v>104</v>
      </c>
    </row>
    <row r="11" spans="1:15">
      <c r="A11" s="74"/>
      <c r="B11" s="95" t="s">
        <v>123</v>
      </c>
      <c r="C11" s="75" t="s">
        <v>123</v>
      </c>
      <c r="D11" s="101" t="s">
        <v>123</v>
      </c>
      <c r="E11" s="76" t="s">
        <v>123</v>
      </c>
      <c r="F11" s="101" t="s">
        <v>123</v>
      </c>
      <c r="G11" s="77" t="s">
        <v>123</v>
      </c>
    </row>
    <row r="12" spans="1:15">
      <c r="A12" s="86" t="s">
        <v>0</v>
      </c>
      <c r="B12" s="96"/>
      <c r="C12" s="83"/>
      <c r="D12" s="102"/>
      <c r="E12" s="83"/>
      <c r="F12" s="102"/>
      <c r="G12" s="87"/>
    </row>
    <row r="13" spans="1:15">
      <c r="A13" s="34" t="s">
        <v>204</v>
      </c>
      <c r="B13" s="97">
        <v>78.760000000000005</v>
      </c>
      <c r="C13" s="78">
        <f t="shared" ref="C13:G14" si="0">B13*(1+C$4)*(1-C$5)+C$6</f>
        <v>78.760000000000005</v>
      </c>
      <c r="D13" s="103">
        <f t="shared" si="0"/>
        <v>80.938885050935994</v>
      </c>
      <c r="E13" s="78">
        <f t="shared" si="0"/>
        <v>83.239310001385761</v>
      </c>
      <c r="F13" s="103">
        <f t="shared" si="0"/>
        <v>85.616711563569254</v>
      </c>
      <c r="G13" s="79">
        <f t="shared" si="0"/>
        <v>88.103666297517108</v>
      </c>
      <c r="K13" s="42"/>
      <c r="M13" s="42"/>
      <c r="N13" s="42"/>
      <c r="O13" s="41"/>
    </row>
    <row r="14" spans="1:15">
      <c r="A14" s="34" t="s">
        <v>205</v>
      </c>
      <c r="B14" s="97">
        <v>49.99</v>
      </c>
      <c r="C14" s="78">
        <f t="shared" si="0"/>
        <v>49.99</v>
      </c>
      <c r="D14" s="103">
        <f t="shared" si="0"/>
        <v>51.372966781313998</v>
      </c>
      <c r="E14" s="78">
        <f t="shared" si="0"/>
        <v>52.833076523225927</v>
      </c>
      <c r="F14" s="103">
        <f t="shared" si="0"/>
        <v>54.342044325327926</v>
      </c>
      <c r="G14" s="79">
        <f t="shared" si="0"/>
        <v>55.920546955470805</v>
      </c>
      <c r="K14" s="42"/>
      <c r="M14" s="42"/>
      <c r="N14" s="42"/>
      <c r="O14" s="41"/>
    </row>
    <row r="15" spans="1:15">
      <c r="A15" s="34" t="s">
        <v>1</v>
      </c>
      <c r="B15" s="97">
        <v>131.78</v>
      </c>
      <c r="C15" s="78">
        <f t="shared" ref="C15:G15" si="1">B15*(1+C$4)*(1-C$5)+C$6</f>
        <v>131.78</v>
      </c>
      <c r="D15" s="103">
        <f t="shared" si="1"/>
        <v>135.42567638410799</v>
      </c>
      <c r="E15" s="78">
        <f t="shared" si="1"/>
        <v>139.27471142689961</v>
      </c>
      <c r="F15" s="103">
        <f t="shared" si="1"/>
        <v>143.25254253234073</v>
      </c>
      <c r="G15" s="79">
        <f t="shared" si="1"/>
        <v>147.41367629109703</v>
      </c>
      <c r="K15" s="42"/>
      <c r="M15" s="42"/>
      <c r="N15" s="42"/>
    </row>
    <row r="16" spans="1:15">
      <c r="A16" s="34" t="s">
        <v>2</v>
      </c>
      <c r="B16" s="97">
        <v>198.87</v>
      </c>
      <c r="C16" s="78">
        <f t="shared" ref="C16:G16" si="2">B16*(1+C$4)*(1-C$5)+C$6</f>
        <v>198.87</v>
      </c>
      <c r="D16" s="103">
        <f t="shared" si="2"/>
        <v>204.37171241848199</v>
      </c>
      <c r="E16" s="78">
        <f t="shared" si="2"/>
        <v>210.18031462640408</v>
      </c>
      <c r="F16" s="103">
        <f t="shared" si="2"/>
        <v>216.18328375631054</v>
      </c>
      <c r="G16" s="79">
        <f t="shared" si="2"/>
        <v>222.46287603589673</v>
      </c>
      <c r="K16" s="42"/>
      <c r="M16" s="42"/>
      <c r="N16" s="42"/>
    </row>
    <row r="17" spans="1:14">
      <c r="A17" s="34" t="s">
        <v>3</v>
      </c>
      <c r="B17" s="97">
        <v>315.95999999999998</v>
      </c>
      <c r="C17" s="78">
        <f t="shared" ref="C17:G17" si="3">B17*(1+C$4)*(1-C$5)+C$6</f>
        <v>315.95999999999998</v>
      </c>
      <c r="D17" s="103">
        <f t="shared" si="3"/>
        <v>324.70099188285593</v>
      </c>
      <c r="E17" s="78">
        <f t="shared" si="3"/>
        <v>333.92956307818486</v>
      </c>
      <c r="F17" s="103">
        <f t="shared" si="3"/>
        <v>343.46693988858988</v>
      </c>
      <c r="G17" s="79">
        <f t="shared" si="3"/>
        <v>353.44380908282761</v>
      </c>
      <c r="K17" s="42"/>
      <c r="M17" s="42"/>
      <c r="N17" s="42"/>
    </row>
    <row r="18" spans="1:14">
      <c r="A18" s="34" t="s">
        <v>4</v>
      </c>
      <c r="B18" s="97">
        <v>141.09</v>
      </c>
      <c r="C18" s="78">
        <f t="shared" ref="C18:G18" si="4">B18*(1+C$4)*(1-C$5)+C$6</f>
        <v>141.09</v>
      </c>
      <c r="D18" s="103">
        <f t="shared" si="4"/>
        <v>144.99323631077399</v>
      </c>
      <c r="E18" s="78">
        <f t="shared" si="4"/>
        <v>149.1141981728735</v>
      </c>
      <c r="F18" s="103">
        <f t="shared" si="4"/>
        <v>153.37305528826801</v>
      </c>
      <c r="G18" s="79">
        <f t="shared" si="4"/>
        <v>157.82816503195392</v>
      </c>
      <c r="K18" s="42"/>
      <c r="M18" s="42"/>
      <c r="N18" s="42"/>
    </row>
    <row r="19" spans="1:14">
      <c r="A19" s="34" t="s">
        <v>5</v>
      </c>
      <c r="B19" s="97">
        <v>246.58</v>
      </c>
      <c r="C19" s="78">
        <f t="shared" ref="C19:G19" si="5">B19*(1+C$4)*(1-C$5)+C$6</f>
        <v>246.58</v>
      </c>
      <c r="D19" s="103">
        <f t="shared" si="5"/>
        <v>253.401603299388</v>
      </c>
      <c r="E19" s="78">
        <f t="shared" si="5"/>
        <v>260.60372092612619</v>
      </c>
      <c r="F19" s="103">
        <f t="shared" si="5"/>
        <v>268.0468351618195</v>
      </c>
      <c r="G19" s="79">
        <f t="shared" si="5"/>
        <v>275.83293595279031</v>
      </c>
      <c r="K19" s="42"/>
      <c r="M19" s="42"/>
      <c r="N19" s="42"/>
    </row>
    <row r="20" spans="1:14">
      <c r="A20" s="34" t="s">
        <v>6</v>
      </c>
      <c r="B20" s="97">
        <v>126.71</v>
      </c>
      <c r="C20" s="78">
        <f t="shared" ref="C20:G20" si="6">B20*(1+C$4)*(1-C$5)+C$6</f>
        <v>126.71</v>
      </c>
      <c r="D20" s="103">
        <f t="shared" si="6"/>
        <v>130.21541550030597</v>
      </c>
      <c r="E20" s="78">
        <f t="shared" si="6"/>
        <v>133.91636579831879</v>
      </c>
      <c r="F20" s="103">
        <f t="shared" si="6"/>
        <v>137.74115696063814</v>
      </c>
      <c r="G20" s="79">
        <f t="shared" si="6"/>
        <v>141.74219853426095</v>
      </c>
      <c r="K20" s="42"/>
      <c r="M20" s="42"/>
      <c r="N20" s="42"/>
    </row>
    <row r="21" spans="1:14">
      <c r="A21" s="34" t="s">
        <v>7</v>
      </c>
      <c r="B21" s="97">
        <v>246.58</v>
      </c>
      <c r="C21" s="78">
        <f t="shared" ref="C21:G21" si="7">B21*(1+C$4)*(1-C$5)+C$6</f>
        <v>246.58</v>
      </c>
      <c r="D21" s="103">
        <f t="shared" si="7"/>
        <v>253.401603299388</v>
      </c>
      <c r="E21" s="78">
        <f t="shared" si="7"/>
        <v>260.60372092612619</v>
      </c>
      <c r="F21" s="103">
        <f t="shared" si="7"/>
        <v>268.0468351618195</v>
      </c>
      <c r="G21" s="79">
        <f t="shared" si="7"/>
        <v>275.83293595279031</v>
      </c>
      <c r="K21" s="42"/>
      <c r="M21" s="42"/>
      <c r="N21" s="42"/>
    </row>
    <row r="22" spans="1:14">
      <c r="A22" s="34" t="s">
        <v>8</v>
      </c>
      <c r="B22" s="97">
        <v>141.09</v>
      </c>
      <c r="C22" s="78">
        <f t="shared" ref="C22:G22" si="8">B22*(1+C$4)*(1-C$5)+C$6</f>
        <v>141.09</v>
      </c>
      <c r="D22" s="103">
        <f t="shared" si="8"/>
        <v>144.99323631077399</v>
      </c>
      <c r="E22" s="78">
        <f t="shared" si="8"/>
        <v>149.1141981728735</v>
      </c>
      <c r="F22" s="103">
        <f t="shared" si="8"/>
        <v>153.37305528826801</v>
      </c>
      <c r="G22" s="79">
        <f t="shared" si="8"/>
        <v>157.82816503195392</v>
      </c>
      <c r="K22" s="42"/>
      <c r="M22" s="42"/>
      <c r="N22" s="42"/>
    </row>
    <row r="23" spans="1:14">
      <c r="A23" s="88" t="s">
        <v>9</v>
      </c>
      <c r="B23" s="98">
        <v>0</v>
      </c>
      <c r="C23" s="78">
        <f t="shared" ref="C23:G23" si="9">B23*(1+C$4)*(1-C$5)+C$6</f>
        <v>0</v>
      </c>
      <c r="D23" s="103">
        <f t="shared" si="9"/>
        <v>0</v>
      </c>
      <c r="E23" s="78">
        <f t="shared" si="9"/>
        <v>0</v>
      </c>
      <c r="F23" s="103">
        <f t="shared" si="9"/>
        <v>0</v>
      </c>
      <c r="G23" s="79">
        <f t="shared" si="9"/>
        <v>0</v>
      </c>
      <c r="K23" s="42"/>
      <c r="M23" s="42"/>
      <c r="N23" s="42"/>
    </row>
    <row r="24" spans="1:14">
      <c r="A24" s="86" t="s">
        <v>10</v>
      </c>
      <c r="B24" s="96"/>
      <c r="C24" s="85"/>
      <c r="D24" s="105"/>
      <c r="E24" s="85"/>
      <c r="F24" s="105"/>
      <c r="G24" s="90"/>
      <c r="K24" s="42"/>
      <c r="M24" s="42"/>
      <c r="N24" s="42"/>
    </row>
    <row r="25" spans="1:14">
      <c r="A25" s="34" t="s">
        <v>11</v>
      </c>
      <c r="B25" s="97">
        <v>228.93</v>
      </c>
      <c r="C25" s="78">
        <f t="shared" ref="C25:G25" si="10">B25*(1+C$4)*(1-C$5)+C$6</f>
        <v>228.93</v>
      </c>
      <c r="D25" s="103">
        <f t="shared" si="10"/>
        <v>235.26331836859799</v>
      </c>
      <c r="E25" s="78">
        <f t="shared" si="10"/>
        <v>241.94991415207264</v>
      </c>
      <c r="F25" s="103">
        <f t="shared" si="10"/>
        <v>248.86025619918627</v>
      </c>
      <c r="G25" s="79">
        <f t="shared" si="10"/>
        <v>256.08903409713804</v>
      </c>
      <c r="K25" s="42"/>
      <c r="M25" s="42"/>
      <c r="N25" s="42"/>
    </row>
    <row r="26" spans="1:14">
      <c r="A26" s="34" t="s">
        <v>12</v>
      </c>
      <c r="B26" s="97">
        <v>451.03</v>
      </c>
      <c r="C26" s="78">
        <f t="shared" ref="C26:G26" si="11">B26*(1+C$4)*(1-C$5)+C$6</f>
        <v>451.03</v>
      </c>
      <c r="D26" s="103">
        <f t="shared" si="11"/>
        <v>463.50768568465793</v>
      </c>
      <c r="E26" s="78">
        <f t="shared" si="11"/>
        <v>476.68138636268429</v>
      </c>
      <c r="F26" s="103">
        <f t="shared" si="11"/>
        <v>490.29590422189739</v>
      </c>
      <c r="G26" s="79">
        <f t="shared" si="11"/>
        <v>504.53779342520488</v>
      </c>
      <c r="K26" s="42"/>
      <c r="M26" s="42"/>
      <c r="N26" s="42"/>
    </row>
    <row r="27" spans="1:14">
      <c r="A27" s="34" t="s">
        <v>13</v>
      </c>
      <c r="B27" s="97">
        <v>500.39</v>
      </c>
      <c r="C27" s="78">
        <f t="shared" ref="C27:G27" si="12">B27*(1+C$4)*(1-C$5)+C$6</f>
        <v>500.39</v>
      </c>
      <c r="D27" s="103">
        <f t="shared" si="12"/>
        <v>514.23322359875385</v>
      </c>
      <c r="E27" s="78">
        <f t="shared" si="12"/>
        <v>528.84863295573155</v>
      </c>
      <c r="F27" s="103">
        <f t="shared" si="12"/>
        <v>543.95310181938066</v>
      </c>
      <c r="G27" s="79">
        <f t="shared" si="12"/>
        <v>559.75360054106898</v>
      </c>
      <c r="J27" s="42"/>
      <c r="K27" s="42"/>
      <c r="M27" s="42"/>
      <c r="N27" s="42"/>
    </row>
    <row r="28" spans="1:14">
      <c r="A28" s="34" t="s">
        <v>14</v>
      </c>
      <c r="B28" s="97">
        <v>883.04</v>
      </c>
      <c r="C28" s="78">
        <f t="shared" ref="C28:G28" si="13">B28*(1+C$4)*(1-C$5)+C$6</f>
        <v>883.04</v>
      </c>
      <c r="D28" s="103">
        <f t="shared" si="13"/>
        <v>907.46918556854382</v>
      </c>
      <c r="E28" s="78">
        <f t="shared" si="13"/>
        <v>933.26105007140268</v>
      </c>
      <c r="F28" s="103">
        <f t="shared" si="13"/>
        <v>959.91595961267387</v>
      </c>
      <c r="G28" s="79">
        <f t="shared" si="13"/>
        <v>987.79915550227906</v>
      </c>
      <c r="J28" s="42"/>
      <c r="K28" s="42"/>
      <c r="L28" s="42"/>
      <c r="M28" s="42"/>
      <c r="N28" s="42"/>
    </row>
    <row r="29" spans="1:14">
      <c r="A29" s="88" t="s">
        <v>15</v>
      </c>
      <c r="B29" s="98">
        <v>80.87</v>
      </c>
      <c r="C29" s="84">
        <f t="shared" ref="C29:G29" si="14">B29*(1+C$4)*(1-C$5)+C$6</f>
        <v>80.87</v>
      </c>
      <c r="D29" s="104">
        <f t="shared" si="14"/>
        <v>83.107257923681999</v>
      </c>
      <c r="E29" s="84">
        <f t="shared" si="14"/>
        <v>85.469311831031817</v>
      </c>
      <c r="F29" s="104">
        <f t="shared" si="14"/>
        <v>87.910404572699932</v>
      </c>
      <c r="G29" s="89">
        <f t="shared" si="14"/>
        <v>90.46398544286707</v>
      </c>
      <c r="J29" s="42"/>
      <c r="K29" s="42"/>
      <c r="L29" s="42"/>
      <c r="M29" s="42"/>
      <c r="N29" s="42"/>
    </row>
    <row r="30" spans="1:14">
      <c r="A30" s="86" t="s">
        <v>16</v>
      </c>
      <c r="B30" s="96"/>
      <c r="C30" s="85"/>
      <c r="D30" s="105"/>
      <c r="E30" s="85"/>
      <c r="F30" s="105"/>
      <c r="G30" s="90"/>
      <c r="J30" s="42"/>
      <c r="K30" s="42"/>
      <c r="L30" s="42"/>
      <c r="M30" s="42"/>
      <c r="N30" s="42"/>
    </row>
    <row r="31" spans="1:14">
      <c r="A31" s="34" t="s">
        <v>17</v>
      </c>
      <c r="B31" s="97">
        <v>250.68</v>
      </c>
      <c r="C31" s="78">
        <f t="shared" ref="C31:G31" si="15">B31*(1+C$4)*(1-C$5)+C$6</f>
        <v>250.68</v>
      </c>
      <c r="D31" s="103">
        <f t="shared" si="15"/>
        <v>257.61502926064799</v>
      </c>
      <c r="E31" s="78">
        <f t="shared" si="15"/>
        <v>264.93689983681287</v>
      </c>
      <c r="F31" s="103">
        <f t="shared" si="15"/>
        <v>272.50377418430094</v>
      </c>
      <c r="G31" s="79">
        <f t="shared" si="15"/>
        <v>280.41933808356515</v>
      </c>
      <c r="J31" s="42"/>
      <c r="K31" s="42"/>
      <c r="L31" s="42"/>
      <c r="M31" s="42"/>
      <c r="N31" s="42"/>
    </row>
    <row r="32" spans="1:14">
      <c r="A32" s="34" t="s">
        <v>18</v>
      </c>
      <c r="B32" s="97">
        <v>618.34</v>
      </c>
      <c r="C32" s="78">
        <f t="shared" ref="C32:G32" si="16">B32*(1+C$4)*(1-C$5)+C$6</f>
        <v>618.34</v>
      </c>
      <c r="D32" s="103">
        <f t="shared" si="16"/>
        <v>635.44629485012399</v>
      </c>
      <c r="E32" s="78">
        <f t="shared" si="16"/>
        <v>653.50679210585156</v>
      </c>
      <c r="F32" s="103">
        <f t="shared" si="16"/>
        <v>672.17162808808303</v>
      </c>
      <c r="G32" s="79">
        <f t="shared" si="16"/>
        <v>691.69655940079656</v>
      </c>
      <c r="J32" s="42"/>
      <c r="K32" s="42"/>
      <c r="L32" s="42"/>
      <c r="M32" s="42"/>
      <c r="N32" s="42"/>
    </row>
    <row r="33" spans="1:14">
      <c r="A33" s="88" t="s">
        <v>19</v>
      </c>
      <c r="B33" s="98">
        <v>154.78</v>
      </c>
      <c r="C33" s="84">
        <f t="shared" ref="C33:G33" si="17">B33*(1+C$4)*(1-C$5)+C$6</f>
        <v>154.78</v>
      </c>
      <c r="D33" s="104">
        <f t="shared" si="17"/>
        <v>159.06196836190799</v>
      </c>
      <c r="E33" s="84">
        <f t="shared" si="17"/>
        <v>163.58278824294678</v>
      </c>
      <c r="F33" s="104">
        <f t="shared" si="17"/>
        <v>168.25488339016317</v>
      </c>
      <c r="G33" s="89">
        <f t="shared" si="17"/>
        <v>173.14227361007744</v>
      </c>
      <c r="J33" s="42"/>
      <c r="K33" s="42"/>
      <c r="L33" s="42"/>
      <c r="M33" s="42"/>
      <c r="N33" s="42"/>
    </row>
    <row r="34" spans="1:14">
      <c r="A34" s="86" t="s">
        <v>20</v>
      </c>
      <c r="B34" s="96"/>
      <c r="C34" s="85"/>
      <c r="D34" s="105"/>
      <c r="E34" s="85"/>
      <c r="F34" s="105"/>
      <c r="G34" s="90"/>
      <c r="J34" s="42"/>
      <c r="K34" s="42"/>
      <c r="L34" s="42"/>
      <c r="M34" s="42"/>
      <c r="N34" s="42"/>
    </row>
    <row r="35" spans="1:14">
      <c r="A35" s="34" t="s">
        <v>21</v>
      </c>
      <c r="B35" s="97">
        <v>131.59</v>
      </c>
      <c r="C35" s="78">
        <f t="shared" ref="C35:G35" si="18">B35*(1+C$4)*(1-C$5)+C$6</f>
        <v>131.59</v>
      </c>
      <c r="D35" s="103">
        <f t="shared" si="18"/>
        <v>135.23042005907399</v>
      </c>
      <c r="E35" s="78">
        <f t="shared" si="18"/>
        <v>139.07390557494099</v>
      </c>
      <c r="F35" s="103">
        <f t="shared" si="18"/>
        <v>143.04600145568918</v>
      </c>
      <c r="G35" s="79">
        <f t="shared" si="18"/>
        <v>147.20113570454899</v>
      </c>
      <c r="J35" s="42"/>
      <c r="K35" s="42"/>
      <c r="L35" s="42"/>
      <c r="M35" s="42"/>
      <c r="N35" s="42"/>
    </row>
    <row r="36" spans="1:14">
      <c r="A36" s="34" t="s">
        <v>22</v>
      </c>
      <c r="B36" s="97">
        <v>665.67</v>
      </c>
      <c r="C36" s="78">
        <f t="shared" ref="C36:G36" si="19">B36*(1+C$4)*(1-C$5)+C$6</f>
        <v>665.67</v>
      </c>
      <c r="D36" s="103">
        <f t="shared" si="19"/>
        <v>684.0856730809619</v>
      </c>
      <c r="E36" s="78">
        <f t="shared" si="19"/>
        <v>703.52858670165631</v>
      </c>
      <c r="F36" s="103">
        <f t="shared" si="19"/>
        <v>723.62209734028875</v>
      </c>
      <c r="G36" s="79">
        <f t="shared" si="19"/>
        <v>744.64153814459371</v>
      </c>
      <c r="J36" s="42"/>
      <c r="K36" s="42"/>
      <c r="L36" s="42"/>
      <c r="M36" s="42"/>
      <c r="N36" s="42"/>
    </row>
    <row r="37" spans="1:14">
      <c r="A37" s="34" t="s">
        <v>23</v>
      </c>
      <c r="B37" s="97">
        <v>339.63</v>
      </c>
      <c r="C37" s="78">
        <f t="shared" ref="C37:G37" si="20">B37*(1+C$4)*(1-C$5)+C$6</f>
        <v>339.63</v>
      </c>
      <c r="D37" s="103">
        <f t="shared" si="20"/>
        <v>349.02581932261796</v>
      </c>
      <c r="E37" s="78">
        <f t="shared" si="20"/>
        <v>358.94574474061255</v>
      </c>
      <c r="F37" s="103">
        <f t="shared" si="20"/>
        <v>369.19760980618366</v>
      </c>
      <c r="G37" s="79">
        <f t="shared" si="20"/>
        <v>379.92189162805658</v>
      </c>
      <c r="J37" s="42"/>
      <c r="K37" s="42"/>
      <c r="L37" s="42"/>
      <c r="M37" s="42"/>
      <c r="N37" s="42"/>
    </row>
    <row r="38" spans="1:14">
      <c r="A38" s="88" t="s">
        <v>24</v>
      </c>
      <c r="B38" s="98">
        <v>82.23</v>
      </c>
      <c r="C38" s="84">
        <f t="shared" ref="C38:G38" si="21">B38*(1+C$4)*(1-C$5)+C$6</f>
        <v>82.23</v>
      </c>
      <c r="D38" s="104">
        <f t="shared" si="21"/>
        <v>84.504882144977998</v>
      </c>
      <c r="E38" s="84">
        <f t="shared" si="21"/>
        <v>86.906658981893742</v>
      </c>
      <c r="F38" s="104">
        <f t="shared" si="21"/>
        <v>89.388803858205947</v>
      </c>
      <c r="G38" s="89">
        <f t="shared" si="21"/>
        <v>91.985328588685022</v>
      </c>
      <c r="J38" s="42"/>
      <c r="K38" s="42"/>
      <c r="L38" s="42"/>
      <c r="M38" s="42"/>
      <c r="N38" s="42"/>
    </row>
    <row r="39" spans="1:14">
      <c r="A39" s="86" t="s">
        <v>25</v>
      </c>
      <c r="B39" s="96"/>
      <c r="C39" s="85"/>
      <c r="D39" s="105"/>
      <c r="E39" s="85"/>
      <c r="F39" s="105"/>
      <c r="G39" s="90"/>
      <c r="J39" s="42"/>
      <c r="K39" s="42"/>
      <c r="L39" s="42"/>
      <c r="M39" s="42"/>
      <c r="N39" s="42"/>
    </row>
    <row r="40" spans="1:14">
      <c r="A40" s="34" t="s">
        <v>26</v>
      </c>
      <c r="B40" s="97">
        <v>117.88</v>
      </c>
      <c r="C40" s="78">
        <f t="shared" ref="C40:G40" si="22">B40*(1+C$4)*(1-C$5)+C$6</f>
        <v>117.88</v>
      </c>
      <c r="D40" s="103">
        <f t="shared" si="22"/>
        <v>121.14113471056798</v>
      </c>
      <c r="E40" s="78">
        <f t="shared" si="22"/>
        <v>124.58417804676678</v>
      </c>
      <c r="F40" s="103">
        <f t="shared" si="22"/>
        <v>128.14243218783065</v>
      </c>
      <c r="G40" s="79">
        <f t="shared" si="22"/>
        <v>131.86465443310456</v>
      </c>
    </row>
    <row r="41" spans="1:14">
      <c r="A41" s="34" t="s">
        <v>27</v>
      </c>
      <c r="B41" s="97">
        <v>253.61</v>
      </c>
      <c r="C41" s="78">
        <f t="shared" ref="C41:G41" si="23">B41*(1+C$4)*(1-C$5)+C$6</f>
        <v>253.61</v>
      </c>
      <c r="D41" s="103">
        <f t="shared" si="23"/>
        <v>260.62608732564598</v>
      </c>
      <c r="E41" s="78">
        <f t="shared" si="23"/>
        <v>268.03353744859629</v>
      </c>
      <c r="F41" s="103">
        <f t="shared" si="23"/>
        <v>275.68885499792788</v>
      </c>
      <c r="G41" s="79">
        <f t="shared" si="23"/>
        <v>283.69693765507003</v>
      </c>
    </row>
    <row r="42" spans="1:14">
      <c r="A42" s="34" t="s">
        <v>28</v>
      </c>
      <c r="B42" s="97">
        <v>191.92</v>
      </c>
      <c r="C42" s="78">
        <f t="shared" ref="C42:G42" si="24">B42*(1+C$4)*(1-C$5)+C$6</f>
        <v>191.92</v>
      </c>
      <c r="D42" s="103">
        <f t="shared" si="24"/>
        <v>197.22944158171197</v>
      </c>
      <c r="E42" s="78">
        <f t="shared" si="24"/>
        <v>202.83504793633765</v>
      </c>
      <c r="F42" s="103">
        <f t="shared" si="24"/>
        <v>208.62822858405551</v>
      </c>
      <c r="G42" s="79">
        <f t="shared" si="24"/>
        <v>214.68836510690051</v>
      </c>
    </row>
    <row r="43" spans="1:14">
      <c r="A43" s="34" t="s">
        <v>29</v>
      </c>
      <c r="B43" s="97">
        <v>167.24</v>
      </c>
      <c r="C43" s="78">
        <f t="shared" ref="C43:G43" si="25">B43*(1+C$4)*(1-C$5)+C$6</f>
        <v>167.24</v>
      </c>
      <c r="D43" s="103">
        <f t="shared" si="25"/>
        <v>171.86667262466401</v>
      </c>
      <c r="E43" s="78">
        <f t="shared" si="25"/>
        <v>176.75142463981405</v>
      </c>
      <c r="F43" s="103">
        <f t="shared" si="25"/>
        <v>181.7996297853139</v>
      </c>
      <c r="G43" s="79">
        <f t="shared" si="25"/>
        <v>187.08046154896854</v>
      </c>
    </row>
    <row r="44" spans="1:14">
      <c r="A44" s="34" t="s">
        <v>30</v>
      </c>
      <c r="B44" s="97">
        <v>616.71</v>
      </c>
      <c r="C44" s="78">
        <f t="shared" ref="C44:G44" si="26">B44*(1+C$4)*(1-C$5)+C$6</f>
        <v>616.71</v>
      </c>
      <c r="D44" s="103">
        <f t="shared" si="26"/>
        <v>633.771201114306</v>
      </c>
      <c r="E44" s="78">
        <f t="shared" si="26"/>
        <v>651.78408927062742</v>
      </c>
      <c r="F44" s="103">
        <f t="shared" si="26"/>
        <v>670.3997230620721</v>
      </c>
      <c r="G44" s="79">
        <f t="shared" si="26"/>
        <v>689.87318489514712</v>
      </c>
    </row>
    <row r="45" spans="1:14">
      <c r="A45" s="34" t="s">
        <v>31</v>
      </c>
      <c r="B45" s="97">
        <v>982.64</v>
      </c>
      <c r="C45" s="78">
        <f t="shared" ref="C45:G45" si="27">B45*(1+C$4)*(1-C$5)+C$6</f>
        <v>982.64</v>
      </c>
      <c r="D45" s="103">
        <f t="shared" si="27"/>
        <v>1009.824606481104</v>
      </c>
      <c r="E45" s="78">
        <f t="shared" si="27"/>
        <v>1038.5255914139373</v>
      </c>
      <c r="F45" s="103">
        <f t="shared" si="27"/>
        <v>1068.1869661100266</v>
      </c>
      <c r="G45" s="79">
        <f t="shared" si="27"/>
        <v>1099.2151682401247</v>
      </c>
    </row>
    <row r="46" spans="1:14">
      <c r="A46" s="34" t="s">
        <v>32</v>
      </c>
      <c r="B46" s="97">
        <v>1081.3499999999999</v>
      </c>
      <c r="C46" s="78">
        <f t="shared" ref="C46:G46" si="28">B46*(1+C$4)*(1-C$5)+C$6</f>
        <v>1081.3499999999999</v>
      </c>
      <c r="D46" s="103">
        <f t="shared" si="28"/>
        <v>1111.2654056606098</v>
      </c>
      <c r="E46" s="78">
        <f t="shared" si="28"/>
        <v>1142.8495158709811</v>
      </c>
      <c r="F46" s="103">
        <f t="shared" si="28"/>
        <v>1175.4904907220111</v>
      </c>
      <c r="G46" s="79">
        <f t="shared" si="28"/>
        <v>1209.6355961251918</v>
      </c>
    </row>
    <row r="47" spans="1:14">
      <c r="A47" s="34" t="s">
        <v>25</v>
      </c>
      <c r="B47" s="97">
        <v>105.54</v>
      </c>
      <c r="C47" s="78">
        <f t="shared" ref="C47:G47" si="29">B47*(1+C$4)*(1-C$5)+C$6</f>
        <v>105.54</v>
      </c>
      <c r="D47" s="103">
        <f t="shared" si="29"/>
        <v>108.459750232044</v>
      </c>
      <c r="E47" s="78">
        <f t="shared" si="29"/>
        <v>111.542366398505</v>
      </c>
      <c r="F47" s="103">
        <f t="shared" si="29"/>
        <v>114.72813278845987</v>
      </c>
      <c r="G47" s="79">
        <f t="shared" si="29"/>
        <v>118.06070265413859</v>
      </c>
    </row>
    <row r="48" spans="1:14">
      <c r="A48" s="34" t="s">
        <v>33</v>
      </c>
      <c r="B48" s="97">
        <v>520.76</v>
      </c>
      <c r="C48" s="78">
        <f t="shared" ref="C48:G48" si="30">B48*(1+C$4)*(1-C$5)+C$6</f>
        <v>520.76</v>
      </c>
      <c r="D48" s="103">
        <f t="shared" si="30"/>
        <v>535.166756972136</v>
      </c>
      <c r="E48" s="78">
        <f t="shared" si="30"/>
        <v>550.37713403150894</v>
      </c>
      <c r="F48" s="103">
        <f t="shared" si="30"/>
        <v>566.09647935302598</v>
      </c>
      <c r="G48" s="79">
        <f t="shared" si="30"/>
        <v>582.54018868835715</v>
      </c>
    </row>
    <row r="49" spans="1:7">
      <c r="A49" s="34" t="s">
        <v>34</v>
      </c>
      <c r="B49" s="97">
        <v>80.87</v>
      </c>
      <c r="C49" s="78">
        <f t="shared" ref="C49:G49" si="31">B49*(1+C$4)*(1-C$5)+C$6</f>
        <v>80.87</v>
      </c>
      <c r="D49" s="103">
        <f t="shared" si="31"/>
        <v>83.107257923681999</v>
      </c>
      <c r="E49" s="78">
        <f t="shared" si="31"/>
        <v>85.469311831031817</v>
      </c>
      <c r="F49" s="103">
        <f t="shared" si="31"/>
        <v>87.910404572699932</v>
      </c>
      <c r="G49" s="79">
        <f t="shared" si="31"/>
        <v>90.46398544286707</v>
      </c>
    </row>
    <row r="50" spans="1:7">
      <c r="A50" s="34" t="s">
        <v>35</v>
      </c>
      <c r="B50" s="97">
        <v>47.8</v>
      </c>
      <c r="C50" s="78">
        <f t="shared" ref="C50:G50" si="32">B50*(1+C$4)*(1-C$5)+C$6</f>
        <v>47.8</v>
      </c>
      <c r="D50" s="103">
        <f t="shared" si="32"/>
        <v>49.122380719079992</v>
      </c>
      <c r="E50" s="78">
        <f t="shared" si="32"/>
        <v>50.518524861176218</v>
      </c>
      <c r="F50" s="103">
        <f t="shared" si="32"/>
        <v>51.961386652343961</v>
      </c>
      <c r="G50" s="79">
        <f t="shared" si="32"/>
        <v>53.470737036837448</v>
      </c>
    </row>
    <row r="51" spans="1:7">
      <c r="A51" s="34" t="s">
        <v>36</v>
      </c>
      <c r="B51" s="97">
        <v>1183.99</v>
      </c>
      <c r="C51" s="78">
        <f t="shared" ref="C51:G51" si="33">B51*(1+C$4)*(1-C$5)+C$6</f>
        <v>1183.99</v>
      </c>
      <c r="D51" s="103">
        <f t="shared" si="33"/>
        <v>1216.7449277737139</v>
      </c>
      <c r="E51" s="78">
        <f t="shared" si="33"/>
        <v>1251.3269508448543</v>
      </c>
      <c r="F51" s="103">
        <f t="shared" si="33"/>
        <v>1287.0661544457894</v>
      </c>
      <c r="G51" s="79">
        <f t="shared" si="33"/>
        <v>1324.4522582478071</v>
      </c>
    </row>
    <row r="52" spans="1:7">
      <c r="A52" s="34" t="s">
        <v>37</v>
      </c>
      <c r="B52" s="97">
        <v>47.8</v>
      </c>
      <c r="C52" s="78">
        <f t="shared" ref="C52:G52" si="34">B52*(1+C$4)*(1-C$5)+C$6</f>
        <v>47.8</v>
      </c>
      <c r="D52" s="103">
        <f t="shared" si="34"/>
        <v>49.122380719079992</v>
      </c>
      <c r="E52" s="78">
        <f t="shared" si="34"/>
        <v>50.518524861176218</v>
      </c>
      <c r="F52" s="103">
        <f t="shared" si="34"/>
        <v>51.961386652343961</v>
      </c>
      <c r="G52" s="79">
        <f t="shared" si="34"/>
        <v>53.470737036837448</v>
      </c>
    </row>
    <row r="53" spans="1:7">
      <c r="A53" s="34" t="s">
        <v>38</v>
      </c>
      <c r="B53" s="97">
        <v>51.25</v>
      </c>
      <c r="C53" s="78">
        <f t="shared" ref="C53:G53" si="35">B53*(1+C$4)*(1-C$5)+C$6</f>
        <v>51.25</v>
      </c>
      <c r="D53" s="103">
        <f t="shared" si="35"/>
        <v>52.667824515749999</v>
      </c>
      <c r="E53" s="78">
        <f t="shared" si="35"/>
        <v>54.164736383583296</v>
      </c>
      <c r="F53" s="103">
        <f t="shared" si="35"/>
        <v>55.711737781017334</v>
      </c>
      <c r="G53" s="79">
        <f t="shared" si="35"/>
        <v>57.330026634684522</v>
      </c>
    </row>
    <row r="54" spans="1:7">
      <c r="A54" s="34" t="s">
        <v>39</v>
      </c>
      <c r="B54" s="97">
        <v>339.63</v>
      </c>
      <c r="C54" s="78">
        <f t="shared" ref="C54:G54" si="36">B54*(1+C$4)*(1-C$5)+C$6</f>
        <v>339.63</v>
      </c>
      <c r="D54" s="103">
        <f t="shared" si="36"/>
        <v>349.02581932261796</v>
      </c>
      <c r="E54" s="78">
        <f t="shared" si="36"/>
        <v>358.94574474061255</v>
      </c>
      <c r="F54" s="103">
        <f t="shared" si="36"/>
        <v>369.19760980618366</v>
      </c>
      <c r="G54" s="79">
        <f t="shared" si="36"/>
        <v>379.92189162805658</v>
      </c>
    </row>
    <row r="55" spans="1:7">
      <c r="A55" s="88" t="s">
        <v>40</v>
      </c>
      <c r="B55" s="98">
        <v>93.21</v>
      </c>
      <c r="C55" s="84">
        <f t="shared" ref="C55:G55" si="37">B55*(1+C$4)*(1-C$5)+C$6</f>
        <v>93.21</v>
      </c>
      <c r="D55" s="104">
        <f t="shared" si="37"/>
        <v>95.78864240220598</v>
      </c>
      <c r="E55" s="84">
        <f t="shared" si="37"/>
        <v>98.511123479293616</v>
      </c>
      <c r="F55" s="104">
        <f t="shared" si="37"/>
        <v>101.32470397207071</v>
      </c>
      <c r="G55" s="89">
        <f t="shared" si="37"/>
        <v>104.26793722183302</v>
      </c>
    </row>
    <row r="56" spans="1:7">
      <c r="A56" s="86" t="s">
        <v>41</v>
      </c>
      <c r="B56" s="96"/>
      <c r="C56" s="85"/>
      <c r="D56" s="105"/>
      <c r="E56" s="85"/>
      <c r="F56" s="105"/>
      <c r="G56" s="90"/>
    </row>
    <row r="57" spans="1:7">
      <c r="A57" s="34" t="s">
        <v>42</v>
      </c>
      <c r="B57" s="97">
        <v>39.06</v>
      </c>
      <c r="C57" s="78">
        <f t="shared" ref="C57:G57" si="38">B57*(1+C$4)*(1-C$5)+C$6</f>
        <v>39.06</v>
      </c>
      <c r="D57" s="103">
        <f t="shared" si="38"/>
        <v>40.140589767516005</v>
      </c>
      <c r="E57" s="78">
        <f t="shared" si="38"/>
        <v>41.281455671078312</v>
      </c>
      <c r="F57" s="103">
        <f t="shared" si="38"/>
        <v>42.46049712637145</v>
      </c>
      <c r="G57" s="79">
        <f t="shared" si="38"/>
        <v>43.69387005562492</v>
      </c>
    </row>
    <row r="58" spans="1:7">
      <c r="A58" s="34" t="s">
        <v>43</v>
      </c>
      <c r="B58" s="97">
        <v>554.08000000000004</v>
      </c>
      <c r="C58" s="78">
        <f t="shared" ref="C58:G58" si="39">B58*(1+C$4)*(1-C$5)+C$6</f>
        <v>554.08000000000004</v>
      </c>
      <c r="D58" s="103">
        <f t="shared" si="39"/>
        <v>569.40855039388794</v>
      </c>
      <c r="E58" s="78">
        <f t="shared" si="39"/>
        <v>585.59213922762592</v>
      </c>
      <c r="F58" s="103">
        <f t="shared" si="39"/>
        <v>602.31726184792342</v>
      </c>
      <c r="G58" s="79">
        <f t="shared" si="39"/>
        <v>619.81309576089734</v>
      </c>
    </row>
    <row r="59" spans="1:7">
      <c r="A59" s="34" t="s">
        <v>44</v>
      </c>
      <c r="B59" s="97">
        <v>791.95</v>
      </c>
      <c r="C59" s="78">
        <f t="shared" ref="C59:G59" si="40">B59*(1+C$4)*(1-C$5)+C$6</f>
        <v>791.95</v>
      </c>
      <c r="D59" s="103">
        <f t="shared" si="40"/>
        <v>813.85919268777002</v>
      </c>
      <c r="E59" s="78">
        <f t="shared" si="40"/>
        <v>836.99049715080571</v>
      </c>
      <c r="F59" s="103">
        <f t="shared" si="40"/>
        <v>860.89581923271567</v>
      </c>
      <c r="G59" s="79">
        <f t="shared" si="40"/>
        <v>885.90272377245674</v>
      </c>
    </row>
    <row r="60" spans="1:7">
      <c r="A60" s="34" t="s">
        <v>45</v>
      </c>
      <c r="B60" s="97">
        <v>167.09</v>
      </c>
      <c r="C60" s="78">
        <f t="shared" ref="C60:G60" si="41">B60*(1+C$4)*(1-C$5)+C$6</f>
        <v>167.09</v>
      </c>
      <c r="D60" s="103">
        <f t="shared" si="41"/>
        <v>171.71252289437399</v>
      </c>
      <c r="E60" s="78">
        <f t="shared" si="41"/>
        <v>176.59289370405722</v>
      </c>
      <c r="F60" s="103">
        <f t="shared" si="41"/>
        <v>181.63657104058899</v>
      </c>
      <c r="G60" s="79">
        <f t="shared" si="41"/>
        <v>186.91266634906216</v>
      </c>
    </row>
    <row r="61" spans="1:7">
      <c r="A61" s="34" t="s">
        <v>46</v>
      </c>
      <c r="B61" s="97">
        <v>218.98</v>
      </c>
      <c r="C61" s="78">
        <f t="shared" ref="C61:G61" si="42">B61*(1+C$4)*(1-C$5)+C$6</f>
        <v>218.98</v>
      </c>
      <c r="D61" s="103">
        <f t="shared" si="42"/>
        <v>225.03805292602797</v>
      </c>
      <c r="E61" s="78">
        <f t="shared" si="42"/>
        <v>231.43402874686961</v>
      </c>
      <c r="F61" s="103">
        <f t="shared" si="42"/>
        <v>238.04402613243263</v>
      </c>
      <c r="G61" s="79">
        <f t="shared" si="42"/>
        <v>244.95861917001389</v>
      </c>
    </row>
    <row r="62" spans="1:7">
      <c r="A62" s="34" t="s">
        <v>47</v>
      </c>
      <c r="B62" s="97">
        <v>421.31</v>
      </c>
      <c r="C62" s="78">
        <f t="shared" ref="C62:G62" si="43">B62*(1+C$4)*(1-C$5)+C$6</f>
        <v>421.31</v>
      </c>
      <c r="D62" s="103">
        <f t="shared" si="43"/>
        <v>432.96548578986597</v>
      </c>
      <c r="E62" s="78">
        <f t="shared" si="43"/>
        <v>445.27112362473127</v>
      </c>
      <c r="F62" s="103">
        <f t="shared" si="43"/>
        <v>457.98853160039829</v>
      </c>
      <c r="G62" s="79">
        <f t="shared" si="43"/>
        <v>471.29197115041819</v>
      </c>
    </row>
    <row r="63" spans="1:7">
      <c r="A63" s="34" t="s">
        <v>48</v>
      </c>
      <c r="B63" s="97">
        <v>537.44000000000005</v>
      </c>
      <c r="C63" s="78">
        <f t="shared" ref="C63:G63" si="44">B63*(1+C$4)*(1-C$5)+C$6</f>
        <v>537.44000000000005</v>
      </c>
      <c r="D63" s="103">
        <f t="shared" si="44"/>
        <v>552.30820698038394</v>
      </c>
      <c r="E63" s="78">
        <f t="shared" si="44"/>
        <v>568.00577408766833</v>
      </c>
      <c r="F63" s="103">
        <f t="shared" si="44"/>
        <v>584.22861176643801</v>
      </c>
      <c r="G63" s="79">
        <f t="shared" si="44"/>
        <v>601.19901491794803</v>
      </c>
    </row>
    <row r="64" spans="1:7">
      <c r="A64" s="34" t="s">
        <v>49</v>
      </c>
      <c r="B64" s="97">
        <v>1054.06</v>
      </c>
      <c r="C64" s="78">
        <f t="shared" ref="C64:G64" si="45">B64*(1+C$4)*(1-C$5)+C$6</f>
        <v>1054.06</v>
      </c>
      <c r="D64" s="103">
        <f t="shared" si="45"/>
        <v>1083.220431396516</v>
      </c>
      <c r="E64" s="78">
        <f t="shared" si="45"/>
        <v>1114.0074542922889</v>
      </c>
      <c r="F64" s="103">
        <f t="shared" si="45"/>
        <v>1145.8246697650561</v>
      </c>
      <c r="G64" s="79">
        <f t="shared" si="45"/>
        <v>1179.108056088889</v>
      </c>
    </row>
    <row r="65" spans="1:7">
      <c r="A65" s="88" t="s">
        <v>50</v>
      </c>
      <c r="B65" s="98">
        <v>141.15</v>
      </c>
      <c r="C65" s="84">
        <f t="shared" ref="C65:G65" si="46">B65*(1+C$4)*(1-C$5)+C$6</f>
        <v>141.15</v>
      </c>
      <c r="D65" s="104">
        <f t="shared" si="46"/>
        <v>145.05489620289001</v>
      </c>
      <c r="E65" s="84">
        <f t="shared" si="46"/>
        <v>149.17761054717624</v>
      </c>
      <c r="F65" s="104">
        <f t="shared" si="46"/>
        <v>153.43827878615798</v>
      </c>
      <c r="G65" s="89">
        <f t="shared" si="46"/>
        <v>157.89528311191648</v>
      </c>
    </row>
    <row r="66" spans="1:7">
      <c r="A66" s="86" t="s">
        <v>51</v>
      </c>
      <c r="B66" s="96"/>
      <c r="C66" s="85"/>
      <c r="D66" s="105"/>
      <c r="E66" s="85"/>
      <c r="F66" s="105"/>
      <c r="G66" s="90"/>
    </row>
    <row r="67" spans="1:7">
      <c r="A67" s="34" t="s">
        <v>52</v>
      </c>
      <c r="B67" s="97">
        <v>411.24</v>
      </c>
      <c r="C67" s="78">
        <f t="shared" ref="C67:G67" si="47">B67*(1+C$4)*(1-C$5)+C$6</f>
        <v>411.24</v>
      </c>
      <c r="D67" s="103">
        <f t="shared" si="47"/>
        <v>422.61690056306395</v>
      </c>
      <c r="E67" s="78">
        <f t="shared" si="47"/>
        <v>434.62841347092274</v>
      </c>
      <c r="F67" s="103">
        <f t="shared" si="47"/>
        <v>447.04185453786465</v>
      </c>
      <c r="G67" s="79">
        <f t="shared" si="47"/>
        <v>460.0273200633689</v>
      </c>
    </row>
    <row r="68" spans="1:7">
      <c r="A68" s="34" t="s">
        <v>53</v>
      </c>
      <c r="B68" s="97">
        <v>509.96</v>
      </c>
      <c r="C68" s="78">
        <f t="shared" ref="C68:G68" si="48">B68*(1+C$4)*(1-C$5)+C$6</f>
        <v>509.96</v>
      </c>
      <c r="D68" s="103">
        <f t="shared" si="48"/>
        <v>524.06797639125591</v>
      </c>
      <c r="E68" s="78">
        <f t="shared" si="48"/>
        <v>538.96290665701724</v>
      </c>
      <c r="F68" s="103">
        <f t="shared" si="48"/>
        <v>554.35624973283109</v>
      </c>
      <c r="G68" s="79">
        <f t="shared" si="48"/>
        <v>570.45893429509681</v>
      </c>
    </row>
    <row r="69" spans="1:7">
      <c r="A69" s="34" t="s">
        <v>54</v>
      </c>
      <c r="B69" s="97">
        <v>361.89</v>
      </c>
      <c r="C69" s="78">
        <f t="shared" ref="C69:G69" si="49">B69*(1+C$4)*(1-C$5)+C$6</f>
        <v>361.89</v>
      </c>
      <c r="D69" s="103">
        <f t="shared" si="49"/>
        <v>371.90163929765396</v>
      </c>
      <c r="E69" s="78">
        <f t="shared" si="49"/>
        <v>382.47173560692596</v>
      </c>
      <c r="F69" s="103">
        <f t="shared" si="49"/>
        <v>393.39552752336306</v>
      </c>
      <c r="G69" s="79">
        <f t="shared" si="49"/>
        <v>404.82269929416537</v>
      </c>
    </row>
    <row r="70" spans="1:7">
      <c r="A70" s="34" t="s">
        <v>55</v>
      </c>
      <c r="B70" s="97">
        <v>883.04</v>
      </c>
      <c r="C70" s="78">
        <f t="shared" ref="C70:G70" si="50">B70*(1+C$4)*(1-C$5)+C$6</f>
        <v>883.04</v>
      </c>
      <c r="D70" s="103">
        <f t="shared" si="50"/>
        <v>907.46918556854382</v>
      </c>
      <c r="E70" s="78">
        <f t="shared" si="50"/>
        <v>933.26105007140268</v>
      </c>
      <c r="F70" s="103">
        <f t="shared" si="50"/>
        <v>959.91595961267387</v>
      </c>
      <c r="G70" s="79">
        <f t="shared" si="50"/>
        <v>987.79915550227906</v>
      </c>
    </row>
    <row r="71" spans="1:7">
      <c r="A71" s="88" t="s">
        <v>56</v>
      </c>
      <c r="B71" s="98">
        <v>164.47</v>
      </c>
      <c r="C71" s="84">
        <f t="shared" ref="C71:G71" si="51">B71*(1+C$4)*(1-C$5)+C$6</f>
        <v>164.47</v>
      </c>
      <c r="D71" s="104">
        <f t="shared" si="51"/>
        <v>169.02004093864198</v>
      </c>
      <c r="E71" s="84">
        <f t="shared" si="51"/>
        <v>173.82388669283793</v>
      </c>
      <c r="F71" s="104">
        <f t="shared" si="51"/>
        <v>178.78847829939355</v>
      </c>
      <c r="G71" s="89">
        <f t="shared" si="51"/>
        <v>183.98184352403047</v>
      </c>
    </row>
    <row r="72" spans="1:7">
      <c r="A72" s="86" t="s">
        <v>57</v>
      </c>
      <c r="B72" s="96"/>
      <c r="C72" s="85"/>
      <c r="D72" s="105"/>
      <c r="E72" s="85"/>
      <c r="F72" s="105"/>
      <c r="G72" s="90"/>
    </row>
    <row r="73" spans="1:7">
      <c r="A73" s="34" t="s">
        <v>58</v>
      </c>
      <c r="B73" s="97">
        <v>313.89999999999998</v>
      </c>
      <c r="C73" s="78">
        <f t="shared" ref="C73:G73" si="52">B73*(1+C$4)*(1-C$5)+C$6</f>
        <v>313.89999999999998</v>
      </c>
      <c r="D73" s="103">
        <f t="shared" si="52"/>
        <v>322.58400225353995</v>
      </c>
      <c r="E73" s="78">
        <f t="shared" si="52"/>
        <v>331.75240489379109</v>
      </c>
      <c r="F73" s="103">
        <f t="shared" si="52"/>
        <v>341.22759979436756</v>
      </c>
      <c r="G73" s="79">
        <f t="shared" si="52"/>
        <v>351.13942167077983</v>
      </c>
    </row>
    <row r="74" spans="1:7">
      <c r="A74" s="34" t="s">
        <v>59</v>
      </c>
      <c r="B74" s="97">
        <v>412.61</v>
      </c>
      <c r="C74" s="78">
        <f t="shared" ref="C74:G74" si="53">B74*(1+C$4)*(1-C$5)+C$6</f>
        <v>412.61</v>
      </c>
      <c r="D74" s="103">
        <f t="shared" si="53"/>
        <v>424.02480143304598</v>
      </c>
      <c r="E74" s="78">
        <f t="shared" si="53"/>
        <v>436.07632935083518</v>
      </c>
      <c r="F74" s="103">
        <f t="shared" si="53"/>
        <v>448.53112440635238</v>
      </c>
      <c r="G74" s="79">
        <f t="shared" si="53"/>
        <v>461.55984955584734</v>
      </c>
    </row>
    <row r="75" spans="1:7">
      <c r="A75" s="34" t="s">
        <v>60</v>
      </c>
      <c r="B75" s="97">
        <v>190.51</v>
      </c>
      <c r="C75" s="78">
        <f t="shared" ref="C75:G75" si="54">B75*(1+C$4)*(1-C$5)+C$6</f>
        <v>190.51</v>
      </c>
      <c r="D75" s="103">
        <f t="shared" si="54"/>
        <v>195.78043411698599</v>
      </c>
      <c r="E75" s="78">
        <f t="shared" si="54"/>
        <v>201.34485714022347</v>
      </c>
      <c r="F75" s="103">
        <f t="shared" si="54"/>
        <v>207.09547638364117</v>
      </c>
      <c r="G75" s="79">
        <f t="shared" si="54"/>
        <v>213.11109022778041</v>
      </c>
    </row>
    <row r="76" spans="1:7">
      <c r="A76" s="34" t="s">
        <v>61</v>
      </c>
      <c r="B76" s="97">
        <v>363.25</v>
      </c>
      <c r="C76" s="78">
        <f t="shared" ref="C76:G76" si="55">B76*(1+C$4)*(1-C$5)+C$6</f>
        <v>363.25</v>
      </c>
      <c r="D76" s="103">
        <f t="shared" si="55"/>
        <v>373.29926351895</v>
      </c>
      <c r="E76" s="78">
        <f t="shared" si="55"/>
        <v>383.90908275778793</v>
      </c>
      <c r="F76" s="103">
        <f t="shared" si="55"/>
        <v>394.87392680886916</v>
      </c>
      <c r="G76" s="79">
        <f t="shared" si="55"/>
        <v>406.34404243998341</v>
      </c>
    </row>
    <row r="77" spans="1:7">
      <c r="A77" s="34" t="s">
        <v>62</v>
      </c>
      <c r="B77" s="97">
        <v>239.87</v>
      </c>
      <c r="C77" s="78">
        <f t="shared" ref="C77:G77" si="56">B77*(1+C$4)*(1-C$5)+C$6</f>
        <v>239.87</v>
      </c>
      <c r="D77" s="103">
        <f t="shared" si="56"/>
        <v>246.505972031082</v>
      </c>
      <c r="E77" s="78">
        <f t="shared" si="56"/>
        <v>253.51210373327072</v>
      </c>
      <c r="F77" s="103">
        <f t="shared" si="56"/>
        <v>260.75267398112442</v>
      </c>
      <c r="G77" s="79">
        <f t="shared" si="56"/>
        <v>268.32689734364436</v>
      </c>
    </row>
    <row r="78" spans="1:7">
      <c r="A78" s="34" t="s">
        <v>63</v>
      </c>
      <c r="B78" s="97">
        <v>461.97</v>
      </c>
      <c r="C78" s="78">
        <f t="shared" ref="C78:G78" si="57">B78*(1+C$4)*(1-C$5)+C$6</f>
        <v>461.97</v>
      </c>
      <c r="D78" s="103">
        <f t="shared" si="57"/>
        <v>474.75033934714196</v>
      </c>
      <c r="E78" s="78">
        <f t="shared" si="57"/>
        <v>488.24357594388238</v>
      </c>
      <c r="F78" s="103">
        <f t="shared" si="57"/>
        <v>502.18832200383559</v>
      </c>
      <c r="G78" s="79">
        <f t="shared" si="57"/>
        <v>516.77565667171132</v>
      </c>
    </row>
    <row r="79" spans="1:7">
      <c r="A79" s="34" t="s">
        <v>64</v>
      </c>
      <c r="B79" s="97">
        <v>865.98</v>
      </c>
      <c r="C79" s="78">
        <f t="shared" ref="C79:G79" si="58">B79*(1+C$4)*(1-C$5)+C$6</f>
        <v>865.98</v>
      </c>
      <c r="D79" s="103">
        <f t="shared" si="58"/>
        <v>889.937222910228</v>
      </c>
      <c r="E79" s="78">
        <f t="shared" si="58"/>
        <v>915.230798311326</v>
      </c>
      <c r="F79" s="103">
        <f t="shared" si="58"/>
        <v>941.37074504595864</v>
      </c>
      <c r="G79" s="79">
        <f t="shared" si="58"/>
        <v>968.71524809959203</v>
      </c>
    </row>
    <row r="80" spans="1:7">
      <c r="A80" s="34" t="s">
        <v>65</v>
      </c>
      <c r="B80" s="97">
        <v>628.11</v>
      </c>
      <c r="C80" s="78">
        <f t="shared" ref="C80:G80" si="59">B80*(1+C$4)*(1-C$5)+C$6</f>
        <v>628.11</v>
      </c>
      <c r="D80" s="103">
        <f t="shared" si="59"/>
        <v>645.48658061634592</v>
      </c>
      <c r="E80" s="78">
        <f t="shared" si="59"/>
        <v>663.83244038814632</v>
      </c>
      <c r="F80" s="103">
        <f t="shared" si="59"/>
        <v>682.79218766116662</v>
      </c>
      <c r="G80" s="79">
        <f t="shared" si="59"/>
        <v>702.62562008803286</v>
      </c>
    </row>
    <row r="81" spans="1:7">
      <c r="A81" s="34" t="s">
        <v>66</v>
      </c>
      <c r="B81" s="97">
        <v>389.19</v>
      </c>
      <c r="C81" s="78">
        <f t="shared" ref="C81:G81" si="60">B81*(1+C$4)*(1-C$5)+C$6</f>
        <v>389.19</v>
      </c>
      <c r="D81" s="103">
        <f t="shared" si="60"/>
        <v>399.95689021043398</v>
      </c>
      <c r="E81" s="78">
        <f t="shared" si="60"/>
        <v>411.32436591466887</v>
      </c>
      <c r="F81" s="103">
        <f t="shared" si="60"/>
        <v>423.07221906330017</v>
      </c>
      <c r="G81" s="79">
        <f t="shared" si="60"/>
        <v>435.36142567712909</v>
      </c>
    </row>
    <row r="82" spans="1:7">
      <c r="A82" s="34" t="s">
        <v>67</v>
      </c>
      <c r="B82" s="97">
        <v>487.9</v>
      </c>
      <c r="C82" s="78">
        <f t="shared" ref="C82:G82" si="61">B82*(1+C$4)*(1-C$5)+C$6</f>
        <v>487.9</v>
      </c>
      <c r="D82" s="103">
        <f t="shared" si="61"/>
        <v>501.39768938993996</v>
      </c>
      <c r="E82" s="78">
        <f t="shared" si="61"/>
        <v>515.64829037171285</v>
      </c>
      <c r="F82" s="103">
        <f t="shared" si="61"/>
        <v>530.37574367528487</v>
      </c>
      <c r="G82" s="79">
        <f t="shared" si="61"/>
        <v>545.78185356219637</v>
      </c>
    </row>
    <row r="83" spans="1:7">
      <c r="A83" s="34" t="s">
        <v>68</v>
      </c>
      <c r="B83" s="97">
        <v>495.34</v>
      </c>
      <c r="C83" s="78">
        <f t="shared" ref="C83:G83" si="62">B83*(1+C$4)*(1-C$5)+C$6</f>
        <v>495.34</v>
      </c>
      <c r="D83" s="103">
        <f t="shared" si="62"/>
        <v>509.04351601232395</v>
      </c>
      <c r="E83" s="78">
        <f t="shared" si="62"/>
        <v>523.51142478525162</v>
      </c>
      <c r="F83" s="103">
        <f t="shared" si="62"/>
        <v>538.46345741364132</v>
      </c>
      <c r="G83" s="79">
        <f t="shared" si="62"/>
        <v>554.10449547755354</v>
      </c>
    </row>
    <row r="84" spans="1:7">
      <c r="A84" s="34" t="s">
        <v>69</v>
      </c>
      <c r="B84" s="97">
        <v>611.47</v>
      </c>
      <c r="C84" s="78">
        <f t="shared" ref="C84:G84" si="63">B84*(1+C$4)*(1-C$5)+C$6</f>
        <v>611.47</v>
      </c>
      <c r="D84" s="103">
        <f t="shared" si="63"/>
        <v>628.38623720284204</v>
      </c>
      <c r="E84" s="78">
        <f t="shared" si="63"/>
        <v>646.24607524818884</v>
      </c>
      <c r="F84" s="103">
        <f t="shared" si="63"/>
        <v>664.70353757968132</v>
      </c>
      <c r="G84" s="79">
        <f t="shared" si="63"/>
        <v>684.01153924508378</v>
      </c>
    </row>
    <row r="85" spans="1:7">
      <c r="A85" s="34" t="s">
        <v>70</v>
      </c>
      <c r="B85" s="97">
        <v>1136.6300000000001</v>
      </c>
      <c r="C85" s="78">
        <f t="shared" ref="C85:G85" si="64">B85*(1+C$4)*(1-C$5)+C$6</f>
        <v>1136.6300000000001</v>
      </c>
      <c r="D85" s="103">
        <f t="shared" si="64"/>
        <v>1168.0747195968181</v>
      </c>
      <c r="E85" s="78">
        <f t="shared" si="64"/>
        <v>1201.2734500618983</v>
      </c>
      <c r="F85" s="103">
        <f t="shared" si="64"/>
        <v>1235.5830734446388</v>
      </c>
      <c r="G85" s="79">
        <f t="shared" si="64"/>
        <v>1271.4737204640287</v>
      </c>
    </row>
    <row r="86" spans="1:7" ht="15.75" thickBot="1">
      <c r="A86" s="36" t="s">
        <v>71</v>
      </c>
      <c r="B86" s="99">
        <v>153.49</v>
      </c>
      <c r="C86" s="81">
        <f t="shared" ref="C86:G86" si="65">B86*(1+C$4)*(1-C$5)+C$6</f>
        <v>153.49</v>
      </c>
      <c r="D86" s="106">
        <f t="shared" si="65"/>
        <v>157.736280681414</v>
      </c>
      <c r="E86" s="81">
        <f t="shared" si="65"/>
        <v>162.21942219543803</v>
      </c>
      <c r="F86" s="106">
        <f t="shared" si="65"/>
        <v>166.85257818552876</v>
      </c>
      <c r="G86" s="82">
        <f t="shared" si="65"/>
        <v>171.69923489088245</v>
      </c>
    </row>
  </sheetData>
  <pageMargins left="0.70866141732283472" right="0.70866141732283472" top="0.74803149606299213" bottom="0.74803149606299213" header="0.31496062992125984" footer="0.31496062992125984"/>
  <pageSetup paperSize="9" scale="7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2"/>
  <sheetViews>
    <sheetView workbookViewId="0"/>
  </sheetViews>
  <sheetFormatPr defaultRowHeight="15"/>
  <cols>
    <col min="1" max="1" width="42.28515625" bestFit="1" customWidth="1"/>
    <col min="2" max="2" width="17.7109375" style="1" customWidth="1"/>
    <col min="3" max="7" width="12.7109375" customWidth="1"/>
  </cols>
  <sheetData>
    <row r="1" spans="1:15">
      <c r="A1" s="6" t="s">
        <v>92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22" t="s">
        <v>84</v>
      </c>
      <c r="D3" s="32" t="s">
        <v>85</v>
      </c>
      <c r="E3" s="122" t="s">
        <v>86</v>
      </c>
      <c r="F3" s="32" t="s">
        <v>87</v>
      </c>
      <c r="G3" s="129" t="s">
        <v>88</v>
      </c>
    </row>
    <row r="4" spans="1:15" ht="18">
      <c r="A4" s="34" t="s">
        <v>97</v>
      </c>
      <c r="B4" s="64"/>
      <c r="C4" s="123"/>
      <c r="D4" s="60">
        <f>'CPI X-Factors &amp; Adjustments'!H5</f>
        <v>2.4199999999999999E-2</v>
      </c>
      <c r="E4" s="126">
        <f>'CPI X-Factors &amp; Adjustments'!I5</f>
        <v>2.4199999999999999E-2</v>
      </c>
      <c r="F4" s="60">
        <f>'CPI X-Factors &amp; Adjustments'!J5</f>
        <v>2.4199999999999999E-2</v>
      </c>
      <c r="G4" s="130">
        <f>'CPI X-Factors &amp; Adjustments'!K5</f>
        <v>2.4199999999999999E-2</v>
      </c>
    </row>
    <row r="5" spans="1:15" ht="18.75">
      <c r="A5" s="65" t="s">
        <v>96</v>
      </c>
      <c r="B5" s="52"/>
      <c r="C5" s="124"/>
      <c r="D5" s="91">
        <f>'CPI X-Factors &amp; Adjustments'!H9</f>
        <v>-3.3830000000000002E-3</v>
      </c>
      <c r="E5" s="127">
        <f>'CPI X-Factors &amp; Adjustments'!I9</f>
        <v>-4.1219999999999998E-3</v>
      </c>
      <c r="F5" s="91">
        <f>'CPI X-Factors &amp; Adjustments'!J9</f>
        <v>-4.2579999999999996E-3</v>
      </c>
      <c r="G5" s="131">
        <f>'CPI X-Factors &amp; Adjustments'!K9</f>
        <v>-4.7330000000000002E-3</v>
      </c>
    </row>
    <row r="6" spans="1:15" ht="19.5" thickBot="1">
      <c r="A6" s="66" t="s">
        <v>98</v>
      </c>
      <c r="B6" s="67"/>
      <c r="C6" s="125"/>
      <c r="D6" s="68">
        <f>'CPI X-Factors &amp; Adjustments'!H16</f>
        <v>0</v>
      </c>
      <c r="E6" s="128">
        <f>'CPI X-Factors &amp; Adjustments'!I16</f>
        <v>0</v>
      </c>
      <c r="F6" s="68">
        <f>'CPI X-Factors &amp; Adjustments'!J16</f>
        <v>0</v>
      </c>
      <c r="G6" s="132">
        <f>'CPI X-Factors &amp; Adjustments'!K16</f>
        <v>0</v>
      </c>
    </row>
    <row r="7" spans="1:15" ht="15.75" thickBot="1">
      <c r="A7" s="26"/>
      <c r="B7" s="26"/>
      <c r="C7" s="26"/>
      <c r="D7" s="26"/>
      <c r="J7" s="42"/>
    </row>
    <row r="8" spans="1:15">
      <c r="A8" s="70" t="s">
        <v>83</v>
      </c>
      <c r="B8" s="94" t="s">
        <v>100</v>
      </c>
      <c r="C8" s="71" t="s">
        <v>101</v>
      </c>
      <c r="D8" s="100" t="s">
        <v>102</v>
      </c>
      <c r="E8" s="72" t="s">
        <v>102</v>
      </c>
      <c r="F8" s="100" t="s">
        <v>102</v>
      </c>
      <c r="G8" s="73" t="s">
        <v>102</v>
      </c>
      <c r="J8" s="42"/>
    </row>
    <row r="9" spans="1:15">
      <c r="A9" s="74"/>
      <c r="B9" s="95" t="s">
        <v>84</v>
      </c>
      <c r="C9" s="75" t="s">
        <v>84</v>
      </c>
      <c r="D9" s="101" t="s">
        <v>85</v>
      </c>
      <c r="E9" s="76" t="s">
        <v>86</v>
      </c>
      <c r="F9" s="101" t="s">
        <v>87</v>
      </c>
      <c r="G9" s="77" t="s">
        <v>88</v>
      </c>
      <c r="J9" s="42"/>
    </row>
    <row r="10" spans="1:15">
      <c r="A10" s="74"/>
      <c r="B10" s="95" t="s">
        <v>103</v>
      </c>
      <c r="C10" s="75" t="s">
        <v>104</v>
      </c>
      <c r="D10" s="101" t="s">
        <v>104</v>
      </c>
      <c r="E10" s="76" t="s">
        <v>104</v>
      </c>
      <c r="F10" s="101" t="s">
        <v>104</v>
      </c>
      <c r="G10" s="77" t="s">
        <v>104</v>
      </c>
      <c r="J10" s="42"/>
    </row>
    <row r="11" spans="1:15">
      <c r="A11" s="74"/>
      <c r="B11" s="95" t="s">
        <v>122</v>
      </c>
      <c r="C11" s="75" t="s">
        <v>122</v>
      </c>
      <c r="D11" s="101" t="s">
        <v>122</v>
      </c>
      <c r="E11" s="76" t="s">
        <v>122</v>
      </c>
      <c r="F11" s="101" t="s">
        <v>122</v>
      </c>
      <c r="G11" s="77" t="s">
        <v>122</v>
      </c>
      <c r="J11" s="42"/>
    </row>
    <row r="12" spans="1:15">
      <c r="A12" s="86" t="s">
        <v>121</v>
      </c>
      <c r="B12" s="96"/>
      <c r="C12" s="83"/>
      <c r="D12" s="102"/>
      <c r="E12" s="83"/>
      <c r="F12" s="102"/>
      <c r="G12" s="87"/>
      <c r="J12" s="42"/>
    </row>
    <row r="13" spans="1:15">
      <c r="A13" s="34" t="s">
        <v>113</v>
      </c>
      <c r="B13" s="97">
        <v>88.06</v>
      </c>
      <c r="C13" s="64">
        <f t="shared" ref="C13:G14" si="0">B13*(1+C$4)*(1-C$5)+C$6</f>
        <v>88.06</v>
      </c>
      <c r="D13" s="97">
        <f t="shared" si="0"/>
        <v>90.496168328915985</v>
      </c>
      <c r="E13" s="64">
        <f t="shared" si="0"/>
        <v>93.068228018309156</v>
      </c>
      <c r="F13" s="97">
        <f t="shared" si="0"/>
        <v>95.726353736514824</v>
      </c>
      <c r="G13" s="92">
        <f t="shared" si="0"/>
        <v>98.506968691713496</v>
      </c>
      <c r="J13" s="42"/>
    </row>
    <row r="14" spans="1:15">
      <c r="A14" s="34" t="s">
        <v>208</v>
      </c>
      <c r="B14" s="97">
        <v>108.06</v>
      </c>
      <c r="C14" s="64">
        <f t="shared" si="0"/>
        <v>108.06</v>
      </c>
      <c r="D14" s="97">
        <f t="shared" si="0"/>
        <v>111.049465700916</v>
      </c>
      <c r="E14" s="64">
        <f t="shared" si="0"/>
        <v>114.20568611921973</v>
      </c>
      <c r="F14" s="97">
        <f t="shared" si="0"/>
        <v>117.4675196998387</v>
      </c>
      <c r="G14" s="92">
        <f t="shared" si="0"/>
        <v>120.87966201256603</v>
      </c>
      <c r="J14" s="42"/>
    </row>
    <row r="15" spans="1:15">
      <c r="A15" s="34" t="s">
        <v>105</v>
      </c>
      <c r="B15" s="97">
        <v>112.83</v>
      </c>
      <c r="C15" s="64">
        <f t="shared" ref="C15:G15" si="1">B15*(1+C$4)*(1-C$5)+C$6</f>
        <v>112.83</v>
      </c>
      <c r="D15" s="97">
        <f t="shared" si="1"/>
        <v>115.95142712413799</v>
      </c>
      <c r="E15" s="64">
        <f t="shared" si="1"/>
        <v>119.24696987628688</v>
      </c>
      <c r="F15" s="97">
        <f t="shared" si="1"/>
        <v>122.65278778209141</v>
      </c>
      <c r="G15" s="92">
        <f t="shared" si="1"/>
        <v>126.21554936958933</v>
      </c>
      <c r="J15" s="42"/>
      <c r="K15" s="42"/>
      <c r="L15" s="42"/>
      <c r="M15" s="42"/>
      <c r="N15" s="42"/>
      <c r="O15" s="41"/>
    </row>
    <row r="16" spans="1:15">
      <c r="A16" s="34" t="s">
        <v>106</v>
      </c>
      <c r="B16" s="97">
        <v>135.33000000000001</v>
      </c>
      <c r="C16" s="64">
        <f t="shared" ref="C16:G16" si="2">B16*(1+C$4)*(1-C$5)+C$6</f>
        <v>135.33000000000001</v>
      </c>
      <c r="D16" s="97">
        <f t="shared" si="2"/>
        <v>139.07388666763802</v>
      </c>
      <c r="E16" s="64">
        <f t="shared" si="2"/>
        <v>143.02661023981128</v>
      </c>
      <c r="F16" s="97">
        <f t="shared" si="2"/>
        <v>147.11159949083074</v>
      </c>
      <c r="G16" s="92">
        <f t="shared" si="2"/>
        <v>151.38482935554842</v>
      </c>
      <c r="J16" s="42"/>
      <c r="K16" s="42"/>
      <c r="L16" s="42"/>
      <c r="M16" s="42"/>
      <c r="N16" s="42"/>
    </row>
    <row r="17" spans="1:14">
      <c r="A17" s="34" t="s">
        <v>107</v>
      </c>
      <c r="B17" s="97">
        <v>122.34</v>
      </c>
      <c r="C17" s="64">
        <f t="shared" ref="C17:G17" si="3">B17*(1+C$4)*(1-C$5)+C$6</f>
        <v>122.34</v>
      </c>
      <c r="D17" s="97">
        <f t="shared" si="3"/>
        <v>125.724520024524</v>
      </c>
      <c r="E17" s="64">
        <f t="shared" si="3"/>
        <v>129.29783120326985</v>
      </c>
      <c r="F17" s="97">
        <f t="shared" si="3"/>
        <v>132.9907121976519</v>
      </c>
      <c r="G17" s="92">
        <f t="shared" si="3"/>
        <v>136.8537650436547</v>
      </c>
      <c r="I17" s="91"/>
      <c r="J17" s="42"/>
      <c r="K17" s="42"/>
      <c r="L17" s="42"/>
      <c r="M17" s="42"/>
      <c r="N17" s="42"/>
    </row>
    <row r="18" spans="1:14">
      <c r="A18" s="34" t="s">
        <v>108</v>
      </c>
      <c r="B18" s="97">
        <v>120.9</v>
      </c>
      <c r="C18" s="64">
        <f t="shared" ref="C18:G18" si="4">B18*(1+C$4)*(1-C$5)+C$6</f>
        <v>120.9</v>
      </c>
      <c r="D18" s="97">
        <f t="shared" si="4"/>
        <v>124.24468261374</v>
      </c>
      <c r="E18" s="64">
        <f t="shared" si="4"/>
        <v>127.77593422000429</v>
      </c>
      <c r="F18" s="97">
        <f t="shared" si="4"/>
        <v>131.42534824829258</v>
      </c>
      <c r="G18" s="92">
        <f t="shared" si="4"/>
        <v>135.24293112455331</v>
      </c>
      <c r="J18" s="42"/>
      <c r="K18" s="42"/>
      <c r="L18" s="42"/>
      <c r="M18" s="42"/>
      <c r="N18" s="42"/>
    </row>
    <row r="19" spans="1:14">
      <c r="A19" s="34" t="s">
        <v>109</v>
      </c>
      <c r="B19" s="97">
        <v>102.02</v>
      </c>
      <c r="C19" s="64">
        <f t="shared" ref="C19:G20" si="5">B19*(1+C$4)*(1-C$5)+C$6</f>
        <v>102.02</v>
      </c>
      <c r="D19" s="97">
        <f t="shared" si="5"/>
        <v>104.84236989457199</v>
      </c>
      <c r="E19" s="64">
        <f t="shared" si="5"/>
        <v>107.82217377274472</v>
      </c>
      <c r="F19" s="97">
        <f t="shared" si="5"/>
        <v>110.90168757891487</v>
      </c>
      <c r="G19" s="92">
        <f t="shared" si="5"/>
        <v>114.12310862966855</v>
      </c>
      <c r="J19" s="42"/>
      <c r="K19" s="42"/>
      <c r="L19" s="42"/>
      <c r="M19" s="42"/>
      <c r="N19" s="42"/>
    </row>
    <row r="20" spans="1:14">
      <c r="A20" s="34" t="s">
        <v>206</v>
      </c>
      <c r="B20" s="97">
        <v>122.02</v>
      </c>
      <c r="C20" s="64">
        <f t="shared" si="5"/>
        <v>122.02</v>
      </c>
      <c r="D20" s="97">
        <f t="shared" si="5"/>
        <v>125.39566726657198</v>
      </c>
      <c r="E20" s="64">
        <f t="shared" si="5"/>
        <v>128.95963187365527</v>
      </c>
      <c r="F20" s="97">
        <f t="shared" si="5"/>
        <v>132.6428535422387</v>
      </c>
      <c r="G20" s="92">
        <f t="shared" si="5"/>
        <v>136.49580195052104</v>
      </c>
      <c r="J20" s="42"/>
      <c r="K20" s="42"/>
      <c r="L20" s="42"/>
      <c r="M20" s="42"/>
      <c r="N20" s="42"/>
    </row>
    <row r="21" spans="1:14">
      <c r="A21" s="34" t="s">
        <v>110</v>
      </c>
      <c r="B21" s="97">
        <v>110.56</v>
      </c>
      <c r="C21" s="64">
        <f t="shared" ref="C21:G21" si="6">B21*(1+C$4)*(1-C$5)+C$6</f>
        <v>110.56</v>
      </c>
      <c r="D21" s="97">
        <f t="shared" si="6"/>
        <v>113.61862787241598</v>
      </c>
      <c r="E21" s="64">
        <f t="shared" si="6"/>
        <v>116.84786838183352</v>
      </c>
      <c r="F21" s="97">
        <f t="shared" si="6"/>
        <v>120.18516544525414</v>
      </c>
      <c r="G21" s="92">
        <f t="shared" si="6"/>
        <v>123.67624867767256</v>
      </c>
      <c r="J21" s="42"/>
      <c r="K21" s="42"/>
      <c r="L21" s="42"/>
      <c r="M21" s="42"/>
      <c r="N21" s="42"/>
    </row>
    <row r="22" spans="1:14">
      <c r="A22" s="34" t="s">
        <v>111</v>
      </c>
      <c r="B22" s="97">
        <v>122.55</v>
      </c>
      <c r="C22" s="64">
        <f t="shared" ref="C22:G22" si="7">B22*(1+C$4)*(1-C$5)+C$6</f>
        <v>122.55</v>
      </c>
      <c r="D22" s="97">
        <f t="shared" si="7"/>
        <v>125.94032964692998</v>
      </c>
      <c r="E22" s="64">
        <f t="shared" si="7"/>
        <v>129.51977451332939</v>
      </c>
      <c r="F22" s="97">
        <f t="shared" si="7"/>
        <v>133.21899444026678</v>
      </c>
      <c r="G22" s="92">
        <f t="shared" si="7"/>
        <v>137.08867832352365</v>
      </c>
      <c r="J22" s="42"/>
      <c r="K22" s="42"/>
      <c r="L22" s="42"/>
      <c r="M22" s="42"/>
      <c r="N22" s="42"/>
    </row>
    <row r="23" spans="1:14">
      <c r="A23" s="34" t="s">
        <v>112</v>
      </c>
      <c r="B23" s="97">
        <v>114.89</v>
      </c>
      <c r="C23" s="64">
        <f t="shared" ref="C23:G24" si="8">B23*(1+C$4)*(1-C$5)+C$6</f>
        <v>114.89</v>
      </c>
      <c r="D23" s="97">
        <f t="shared" si="8"/>
        <v>118.06841675345399</v>
      </c>
      <c r="E23" s="64">
        <f t="shared" si="8"/>
        <v>121.42412806068066</v>
      </c>
      <c r="F23" s="97">
        <f t="shared" si="8"/>
        <v>124.89212787631375</v>
      </c>
      <c r="G23" s="92">
        <f t="shared" si="8"/>
        <v>128.51993678163714</v>
      </c>
      <c r="J23" s="42"/>
      <c r="K23" s="42"/>
      <c r="L23" s="42"/>
      <c r="M23" s="42"/>
      <c r="N23" s="42"/>
    </row>
    <row r="24" spans="1:14">
      <c r="A24" s="34" t="s">
        <v>207</v>
      </c>
      <c r="B24" s="97">
        <v>134.88999999999999</v>
      </c>
      <c r="C24" s="64">
        <f t="shared" si="8"/>
        <v>134.88999999999999</v>
      </c>
      <c r="D24" s="97">
        <f t="shared" si="8"/>
        <v>138.62171412545399</v>
      </c>
      <c r="E24" s="64">
        <f t="shared" si="8"/>
        <v>142.56158616159121</v>
      </c>
      <c r="F24" s="97">
        <f t="shared" si="8"/>
        <v>146.63329383963759</v>
      </c>
      <c r="G24" s="92">
        <f t="shared" si="8"/>
        <v>150.89263010248962</v>
      </c>
      <c r="J24" s="42"/>
      <c r="K24" s="42"/>
      <c r="L24" s="42"/>
      <c r="M24" s="42"/>
      <c r="N24" s="42"/>
    </row>
    <row r="25" spans="1:14" ht="16.5" customHeight="1">
      <c r="A25" s="34" t="s">
        <v>119</v>
      </c>
      <c r="B25" s="97">
        <v>130.47999999999999</v>
      </c>
      <c r="C25" s="64">
        <f t="shared" ref="C25:G25" si="9">B25*(1+C$4)*(1-C$5)+C$6</f>
        <v>130.47999999999999</v>
      </c>
      <c r="D25" s="97">
        <f t="shared" si="9"/>
        <v>134.08971205492796</v>
      </c>
      <c r="E25" s="64">
        <f t="shared" si="9"/>
        <v>137.90077665034039</v>
      </c>
      <c r="F25" s="97">
        <f t="shared" si="9"/>
        <v>141.83936674472466</v>
      </c>
      <c r="G25" s="92">
        <f t="shared" si="9"/>
        <v>145.95945122524162</v>
      </c>
      <c r="J25" s="42"/>
      <c r="K25" s="42"/>
      <c r="L25" s="42"/>
      <c r="M25" s="42"/>
      <c r="N25" s="42"/>
    </row>
    <row r="26" spans="1:14" ht="16.5" customHeight="1">
      <c r="A26" s="34" t="s">
        <v>120</v>
      </c>
      <c r="B26" s="97">
        <v>150.19999999999999</v>
      </c>
      <c r="C26" s="64">
        <f t="shared" ref="C26:G26" si="10">B26*(1+C$4)*(1-C$5)+C$6</f>
        <v>150.19999999999999</v>
      </c>
      <c r="D26" s="97">
        <f t="shared" si="10"/>
        <v>154.35526326371996</v>
      </c>
      <c r="E26" s="64">
        <f t="shared" si="10"/>
        <v>158.74231033783821</v>
      </c>
      <c r="F26" s="97">
        <f t="shared" si="10"/>
        <v>163.27615638456194</v>
      </c>
      <c r="G26" s="92">
        <f t="shared" si="10"/>
        <v>168.01892683960216</v>
      </c>
      <c r="J26" s="42"/>
      <c r="K26" s="42"/>
      <c r="L26" s="42"/>
      <c r="M26" s="42"/>
      <c r="N26" s="42"/>
    </row>
    <row r="27" spans="1:14">
      <c r="A27" s="34" t="s">
        <v>114</v>
      </c>
      <c r="B27" s="97">
        <v>110.03</v>
      </c>
      <c r="C27" s="64">
        <f t="shared" ref="C27:G27" si="11">B27*(1+C$4)*(1-C$5)+C$6</f>
        <v>110.03</v>
      </c>
      <c r="D27" s="97">
        <f t="shared" si="11"/>
        <v>113.07396549205799</v>
      </c>
      <c r="E27" s="64">
        <f t="shared" si="11"/>
        <v>116.28772574215941</v>
      </c>
      <c r="F27" s="97">
        <f t="shared" si="11"/>
        <v>119.60902454722607</v>
      </c>
      <c r="G27" s="92">
        <f t="shared" si="11"/>
        <v>123.08337230466998</v>
      </c>
      <c r="J27" s="42"/>
      <c r="K27" s="42"/>
      <c r="L27" s="42"/>
      <c r="M27" s="42"/>
      <c r="N27" s="42"/>
    </row>
    <row r="28" spans="1:14">
      <c r="A28" s="34" t="s">
        <v>118</v>
      </c>
      <c r="B28" s="97">
        <v>101.43</v>
      </c>
      <c r="C28" s="64">
        <f t="shared" ref="C28:G28" si="12">B28*(1+C$4)*(1-C$5)+C$6</f>
        <v>101.43</v>
      </c>
      <c r="D28" s="97">
        <f t="shared" si="12"/>
        <v>104.236047622098</v>
      </c>
      <c r="E28" s="64">
        <f t="shared" si="12"/>
        <v>107.19861875876786</v>
      </c>
      <c r="F28" s="97">
        <f t="shared" si="12"/>
        <v>110.26032318299683</v>
      </c>
      <c r="G28" s="92">
        <f t="shared" si="12"/>
        <v>113.46311417670341</v>
      </c>
      <c r="J28" s="42"/>
      <c r="K28" s="42"/>
      <c r="L28" s="42"/>
      <c r="M28" s="42"/>
      <c r="N28" s="42"/>
    </row>
    <row r="29" spans="1:14">
      <c r="A29" s="34" t="s">
        <v>115</v>
      </c>
      <c r="B29" s="97">
        <v>99.99</v>
      </c>
      <c r="C29" s="64">
        <f t="shared" ref="C29:G29" si="13">B29*(1+C$4)*(1-C$5)+C$6</f>
        <v>99.99</v>
      </c>
      <c r="D29" s="97">
        <f t="shared" si="13"/>
        <v>102.75621021131398</v>
      </c>
      <c r="E29" s="64">
        <f t="shared" si="13"/>
        <v>105.67672177550229</v>
      </c>
      <c r="F29" s="97">
        <f t="shared" si="13"/>
        <v>108.69495923363749</v>
      </c>
      <c r="G29" s="92">
        <f t="shared" si="13"/>
        <v>111.85228025760202</v>
      </c>
      <c r="J29" s="42"/>
      <c r="K29" s="42"/>
      <c r="L29" s="42"/>
      <c r="M29" s="42"/>
      <c r="N29" s="42"/>
    </row>
    <row r="30" spans="1:14">
      <c r="A30" s="34" t="s">
        <v>116</v>
      </c>
      <c r="B30" s="97">
        <v>94.16</v>
      </c>
      <c r="C30" s="64">
        <f t="shared" ref="C30:G30" si="14">B30*(1+C$4)*(1-C$5)+C$6</f>
        <v>94.16</v>
      </c>
      <c r="D30" s="97">
        <f t="shared" si="14"/>
        <v>96.764924027375983</v>
      </c>
      <c r="E30" s="64">
        <f t="shared" si="14"/>
        <v>99.515152739086872</v>
      </c>
      <c r="F30" s="97">
        <f t="shared" si="14"/>
        <v>102.3574093553286</v>
      </c>
      <c r="G30" s="92">
        <f t="shared" si="14"/>
        <v>105.33064015457352</v>
      </c>
      <c r="J30" s="42"/>
      <c r="K30" s="42"/>
      <c r="L30" s="42"/>
      <c r="M30" s="42"/>
      <c r="N30" s="42"/>
    </row>
    <row r="31" spans="1:14" ht="15.75" thickBot="1">
      <c r="A31" s="36" t="s">
        <v>117</v>
      </c>
      <c r="B31" s="99">
        <v>135.85</v>
      </c>
      <c r="C31" s="80">
        <f t="shared" ref="C31:G31" si="15">B31*(1+C$4)*(1-C$5)+C$6</f>
        <v>135.85</v>
      </c>
      <c r="D31" s="99">
        <f t="shared" si="15"/>
        <v>139.60827239930998</v>
      </c>
      <c r="E31" s="80">
        <f t="shared" si="15"/>
        <v>143.5761841504349</v>
      </c>
      <c r="F31" s="99">
        <f t="shared" si="15"/>
        <v>147.67686980587712</v>
      </c>
      <c r="G31" s="93">
        <f t="shared" si="15"/>
        <v>151.96651938189052</v>
      </c>
      <c r="J31" s="42"/>
      <c r="K31" s="42"/>
      <c r="L31" s="42"/>
      <c r="M31" s="42"/>
      <c r="N31" s="42"/>
    </row>
    <row r="32" spans="1:14">
      <c r="J32" s="42"/>
      <c r="K32" s="42"/>
      <c r="L32" s="42"/>
      <c r="M32" s="42"/>
      <c r="N32" s="4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2"/>
  <sheetViews>
    <sheetView workbookViewId="0"/>
  </sheetViews>
  <sheetFormatPr defaultRowHeight="15"/>
  <cols>
    <col min="1" max="1" width="35.42578125" customWidth="1"/>
    <col min="2" max="2" width="17.7109375" style="1" customWidth="1"/>
    <col min="3" max="9" width="12.7109375" customWidth="1"/>
  </cols>
  <sheetData>
    <row r="1" spans="1:15">
      <c r="A1" s="6" t="s">
        <v>93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22" t="s">
        <v>84</v>
      </c>
      <c r="D3" s="32" t="s">
        <v>85</v>
      </c>
      <c r="E3" s="122" t="s">
        <v>86</v>
      </c>
      <c r="F3" s="122" t="s">
        <v>87</v>
      </c>
      <c r="G3" s="33" t="s">
        <v>88</v>
      </c>
    </row>
    <row r="4" spans="1:15" ht="18">
      <c r="A4" s="34" t="s">
        <v>97</v>
      </c>
      <c r="B4" s="64"/>
      <c r="C4" s="123"/>
      <c r="D4" s="60">
        <f>'CPI X-Factors &amp; Adjustments'!H5</f>
        <v>2.4199999999999999E-2</v>
      </c>
      <c r="E4" s="126">
        <f>'CPI X-Factors &amp; Adjustments'!I5</f>
        <v>2.4199999999999999E-2</v>
      </c>
      <c r="F4" s="126">
        <f>'CPI X-Factors &amp; Adjustments'!J5</f>
        <v>2.4199999999999999E-2</v>
      </c>
      <c r="G4" s="61">
        <f>'CPI X-Factors &amp; Adjustments'!K5</f>
        <v>2.4199999999999999E-2</v>
      </c>
    </row>
    <row r="5" spans="1:15" ht="18.75">
      <c r="A5" s="65" t="s">
        <v>96</v>
      </c>
      <c r="B5" s="52"/>
      <c r="C5" s="124"/>
      <c r="D5" s="91">
        <f>'CPI X-Factors &amp; Adjustments'!H10</f>
        <v>-1.0741000000000001E-2</v>
      </c>
      <c r="E5" s="127">
        <f>'CPI X-Factors &amp; Adjustments'!I10</f>
        <v>-1.0741000000000001E-2</v>
      </c>
      <c r="F5" s="127">
        <f>'CPI X-Factors &amp; Adjustments'!J10</f>
        <v>-1.0741000000000001E-2</v>
      </c>
      <c r="G5" s="62">
        <f>'CPI X-Factors &amp; Adjustments'!K10</f>
        <v>-1.0741000000000001E-2</v>
      </c>
      <c r="J5" s="153"/>
    </row>
    <row r="6" spans="1:15" ht="19.5" thickBot="1">
      <c r="A6" s="66" t="s">
        <v>98</v>
      </c>
      <c r="B6" s="67"/>
      <c r="C6" s="125"/>
      <c r="D6" s="68">
        <f>'CPI X-Factors &amp; Adjustments'!H17</f>
        <v>0</v>
      </c>
      <c r="E6" s="128">
        <f>'CPI X-Factors &amp; Adjustments'!I17</f>
        <v>0</v>
      </c>
      <c r="F6" s="128">
        <f>'CPI X-Factors &amp; Adjustments'!J17</f>
        <v>0</v>
      </c>
      <c r="G6" s="69">
        <f>'CPI X-Factors &amp; Adjustments'!K17</f>
        <v>0</v>
      </c>
    </row>
    <row r="7" spans="1:15" ht="15.75" thickBot="1">
      <c r="A7" s="26"/>
      <c r="B7" s="26"/>
      <c r="C7" s="26"/>
      <c r="D7" s="26"/>
      <c r="J7" s="42"/>
    </row>
    <row r="8" spans="1:15">
      <c r="A8" s="70" t="s">
        <v>83</v>
      </c>
      <c r="B8" s="94" t="s">
        <v>100</v>
      </c>
      <c r="C8" s="71" t="s">
        <v>101</v>
      </c>
      <c r="D8" s="100" t="s">
        <v>102</v>
      </c>
      <c r="E8" s="72" t="s">
        <v>102</v>
      </c>
      <c r="F8" s="100" t="s">
        <v>102</v>
      </c>
      <c r="G8" s="73" t="s">
        <v>102</v>
      </c>
      <c r="J8" s="42"/>
    </row>
    <row r="9" spans="1:15">
      <c r="A9" s="74"/>
      <c r="B9" s="95" t="s">
        <v>84</v>
      </c>
      <c r="C9" s="75" t="s">
        <v>84</v>
      </c>
      <c r="D9" s="101" t="s">
        <v>85</v>
      </c>
      <c r="E9" s="76" t="s">
        <v>86</v>
      </c>
      <c r="F9" s="101" t="s">
        <v>87</v>
      </c>
      <c r="G9" s="77" t="s">
        <v>88</v>
      </c>
      <c r="J9" s="42"/>
    </row>
    <row r="10" spans="1:15">
      <c r="A10" s="74"/>
      <c r="B10" s="95" t="s">
        <v>103</v>
      </c>
      <c r="C10" s="75" t="s">
        <v>104</v>
      </c>
      <c r="D10" s="101" t="s">
        <v>104</v>
      </c>
      <c r="E10" s="76" t="s">
        <v>104</v>
      </c>
      <c r="F10" s="101" t="s">
        <v>104</v>
      </c>
      <c r="G10" s="77" t="s">
        <v>104</v>
      </c>
      <c r="J10" s="42"/>
    </row>
    <row r="11" spans="1:15">
      <c r="A11" s="74"/>
      <c r="B11" s="95" t="s">
        <v>189</v>
      </c>
      <c r="C11" s="121" t="s">
        <v>189</v>
      </c>
      <c r="D11" s="101" t="s">
        <v>189</v>
      </c>
      <c r="E11" s="76" t="s">
        <v>189</v>
      </c>
      <c r="F11" s="101" t="s">
        <v>189</v>
      </c>
      <c r="G11" s="77" t="s">
        <v>189</v>
      </c>
      <c r="J11" s="42"/>
    </row>
    <row r="12" spans="1:15">
      <c r="A12" s="86" t="s">
        <v>131</v>
      </c>
      <c r="B12" s="96"/>
      <c r="C12" s="83"/>
      <c r="D12" s="102"/>
      <c r="E12" s="83"/>
      <c r="F12" s="102"/>
      <c r="G12" s="87"/>
      <c r="J12" s="42"/>
    </row>
    <row r="13" spans="1:15">
      <c r="A13" s="34" t="s">
        <v>124</v>
      </c>
      <c r="B13" s="133">
        <v>3.4860000000000002</v>
      </c>
      <c r="C13" s="107">
        <f>B13*(1+C$4)*(1-C$5)+C$6</f>
        <v>3.4860000000000002</v>
      </c>
      <c r="D13" s="133">
        <f>C13*(1+D$4)*(1-D$5)+D$6</f>
        <v>3.6087104496492</v>
      </c>
      <c r="E13" s="107">
        <f>D13*(1+E$4)*(1-E$5)+E$6</f>
        <v>3.7357404215167329</v>
      </c>
      <c r="F13" s="133">
        <f>E13*(1+F$4)*(1-F$5)+F$6</f>
        <v>3.867241966811342</v>
      </c>
      <c r="G13" s="108">
        <f>F13*(1+G$4)*(1-G$5)+G$6</f>
        <v>4.0033724890860629</v>
      </c>
      <c r="J13" s="1"/>
    </row>
    <row r="14" spans="1:15">
      <c r="A14" s="34" t="s">
        <v>125</v>
      </c>
      <c r="B14" s="133">
        <v>6.9740000000000002</v>
      </c>
      <c r="C14" s="107">
        <f t="shared" ref="C14:G14" si="0">B14*(1+C$4)*(1-C$5)+C$6</f>
        <v>6.9740000000000002</v>
      </c>
      <c r="D14" s="133">
        <f t="shared" si="0"/>
        <v>7.2194913011627992</v>
      </c>
      <c r="E14" s="107">
        <f t="shared" si="0"/>
        <v>7.4736241249735196</v>
      </c>
      <c r="F14" s="133">
        <f t="shared" si="0"/>
        <v>7.7367026610849958</v>
      </c>
      <c r="G14" s="108">
        <f t="shared" si="0"/>
        <v>8.0090418069094067</v>
      </c>
      <c r="J14" s="1"/>
      <c r="M14" s="42"/>
      <c r="N14" s="42"/>
      <c r="O14" s="41"/>
    </row>
    <row r="15" spans="1:15">
      <c r="A15" s="34" t="s">
        <v>126</v>
      </c>
      <c r="B15" s="133">
        <v>9.0180000000000007</v>
      </c>
      <c r="C15" s="107">
        <f t="shared" ref="C15:G15" si="1">B15*(1+C$4)*(1-C$5)+C$6</f>
        <v>9.0180000000000007</v>
      </c>
      <c r="D15" s="133">
        <f t="shared" si="1"/>
        <v>9.3354420065795995</v>
      </c>
      <c r="E15" s="107">
        <f t="shared" si="1"/>
        <v>9.6640582677102405</v>
      </c>
      <c r="F15" s="133">
        <f t="shared" si="1"/>
        <v>10.004242127568757</v>
      </c>
      <c r="G15" s="108">
        <f t="shared" si="1"/>
        <v>10.356400776413688</v>
      </c>
      <c r="J15" s="1"/>
      <c r="M15" s="42"/>
      <c r="N15" s="42"/>
    </row>
    <row r="16" spans="1:15">
      <c r="A16" s="34" t="s">
        <v>127</v>
      </c>
      <c r="B16" s="133">
        <v>3.37</v>
      </c>
      <c r="C16" s="107">
        <f t="shared" ref="C16:G16" si="2">B16*(1+C$4)*(1-C$5)+C$6</f>
        <v>3.37</v>
      </c>
      <c r="D16" s="133">
        <f t="shared" si="2"/>
        <v>3.4886271415139998</v>
      </c>
      <c r="E16" s="107">
        <f t="shared" si="2"/>
        <v>3.6114300689935135</v>
      </c>
      <c r="F16" s="133">
        <f t="shared" si="2"/>
        <v>3.7385557739971951</v>
      </c>
      <c r="G16" s="108">
        <f t="shared" si="2"/>
        <v>3.8701564223235887</v>
      </c>
      <c r="J16" s="1"/>
      <c r="M16" s="42"/>
      <c r="N16" s="42"/>
    </row>
    <row r="17" spans="1:14">
      <c r="A17" s="34" t="s">
        <v>128</v>
      </c>
      <c r="B17" s="133">
        <v>6.9939999999999998</v>
      </c>
      <c r="C17" s="107">
        <f t="shared" ref="C17:G17" si="3">B17*(1+C$4)*(1-C$5)+C$6</f>
        <v>6.9939999999999998</v>
      </c>
      <c r="D17" s="133">
        <f t="shared" si="3"/>
        <v>7.2401953198067988</v>
      </c>
      <c r="E17" s="107">
        <f t="shared" si="3"/>
        <v>7.4950569443740749</v>
      </c>
      <c r="F17" s="133">
        <f t="shared" si="3"/>
        <v>7.7588899357081251</v>
      </c>
      <c r="G17" s="108">
        <f t="shared" si="3"/>
        <v>8.0320100942822474</v>
      </c>
      <c r="J17" s="1"/>
      <c r="M17" s="42"/>
      <c r="N17" s="42"/>
    </row>
    <row r="18" spans="1:14">
      <c r="A18" s="34" t="s">
        <v>129</v>
      </c>
      <c r="B18" s="133">
        <v>8.6549999999999994</v>
      </c>
      <c r="C18" s="107">
        <f t="shared" ref="C18:G18" si="4">B18*(1+C$4)*(1-C$5)+C$6</f>
        <v>8.6549999999999994</v>
      </c>
      <c r="D18" s="133">
        <f t="shared" si="4"/>
        <v>8.9596640681909978</v>
      </c>
      <c r="E18" s="107">
        <f t="shared" si="4"/>
        <v>9.2750525955901644</v>
      </c>
      <c r="F18" s="133">
        <f t="shared" si="4"/>
        <v>9.6015430931589663</v>
      </c>
      <c r="G18" s="108">
        <f t="shared" si="4"/>
        <v>9.9395263605966324</v>
      </c>
      <c r="J18" s="1"/>
      <c r="M18" s="42"/>
      <c r="N18" s="42"/>
    </row>
    <row r="19" spans="1:14">
      <c r="A19" s="34" t="s">
        <v>130</v>
      </c>
      <c r="B19" s="133">
        <v>6.1539999999999999</v>
      </c>
      <c r="C19" s="107">
        <f t="shared" ref="C19:G19" si="5">B19*(1+C$4)*(1-C$5)+C$6</f>
        <v>6.1539999999999999</v>
      </c>
      <c r="D19" s="133">
        <f t="shared" si="5"/>
        <v>6.3706265367587989</v>
      </c>
      <c r="E19" s="107">
        <f t="shared" si="5"/>
        <v>6.5948785295507655</v>
      </c>
      <c r="F19" s="133">
        <f t="shared" si="5"/>
        <v>6.8270244015367165</v>
      </c>
      <c r="G19" s="108">
        <f t="shared" si="5"/>
        <v>7.0673420246229552</v>
      </c>
      <c r="J19" s="1"/>
      <c r="M19" s="42"/>
      <c r="N19" s="42"/>
    </row>
    <row r="20" spans="1:14">
      <c r="A20" s="86" t="s">
        <v>132</v>
      </c>
      <c r="B20" s="134"/>
      <c r="C20" s="109"/>
      <c r="D20" s="135"/>
      <c r="E20" s="109"/>
      <c r="F20" s="135"/>
      <c r="G20" s="110"/>
      <c r="J20" s="1"/>
      <c r="M20" s="42"/>
      <c r="N20" s="42"/>
    </row>
    <row r="21" spans="1:14">
      <c r="A21" s="34" t="s">
        <v>124</v>
      </c>
      <c r="B21" s="133">
        <v>3.1560000000000001</v>
      </c>
      <c r="C21" s="107">
        <f t="shared" ref="C21:G21" si="6">B21*(1+C$4)*(1-C$5)+C$6</f>
        <v>3.1560000000000001</v>
      </c>
      <c r="D21" s="133">
        <f t="shared" si="6"/>
        <v>3.2670941420232</v>
      </c>
      <c r="E21" s="107">
        <f t="shared" si="6"/>
        <v>3.3820989014075753</v>
      </c>
      <c r="F21" s="133">
        <f t="shared" si="6"/>
        <v>3.5011519355297174</v>
      </c>
      <c r="G21" s="108">
        <f t="shared" si="6"/>
        <v>3.624395747434197</v>
      </c>
      <c r="J21" s="1"/>
      <c r="M21" s="42"/>
      <c r="N21" s="42"/>
    </row>
    <row r="22" spans="1:14" ht="16.5" customHeight="1">
      <c r="A22" s="34" t="s">
        <v>125</v>
      </c>
      <c r="B22" s="133">
        <v>6.3129999999999997</v>
      </c>
      <c r="C22" s="107">
        <f t="shared" ref="C22:G22" si="7">B22*(1+C$4)*(1-C$5)+C$6</f>
        <v>6.3129999999999997</v>
      </c>
      <c r="D22" s="133">
        <f t="shared" si="7"/>
        <v>6.5352234849785988</v>
      </c>
      <c r="E22" s="107">
        <f t="shared" si="7"/>
        <v>6.7652694437851775</v>
      </c>
      <c r="F22" s="133">
        <f t="shared" si="7"/>
        <v>7.0034132347905906</v>
      </c>
      <c r="G22" s="108">
        <f t="shared" si="7"/>
        <v>7.2499399092370362</v>
      </c>
      <c r="J22" s="1"/>
      <c r="M22" s="42"/>
      <c r="N22" s="42"/>
    </row>
    <row r="23" spans="1:14" ht="16.5" customHeight="1">
      <c r="A23" s="34" t="s">
        <v>126</v>
      </c>
      <c r="B23" s="133">
        <v>8.1630000000000003</v>
      </c>
      <c r="C23" s="107">
        <f t="shared" ref="C23:G23" si="8">B23*(1+C$4)*(1-C$5)+C$6</f>
        <v>8.1630000000000003</v>
      </c>
      <c r="D23" s="133">
        <f t="shared" si="8"/>
        <v>8.4503452095485994</v>
      </c>
      <c r="E23" s="107">
        <f t="shared" si="8"/>
        <v>8.7478052383365128</v>
      </c>
      <c r="F23" s="133">
        <f t="shared" si="8"/>
        <v>9.0557361374299994</v>
      </c>
      <c r="G23" s="108">
        <f t="shared" si="8"/>
        <v>9.3745064912247607</v>
      </c>
      <c r="J23" s="1"/>
      <c r="M23" s="42"/>
      <c r="N23" s="42"/>
    </row>
    <row r="24" spans="1:14">
      <c r="A24" s="34" t="s">
        <v>127</v>
      </c>
      <c r="B24" s="133">
        <v>3.0510000000000002</v>
      </c>
      <c r="C24" s="107">
        <f t="shared" ref="C24:G24" si="9">B24*(1+C$4)*(1-C$5)+C$6</f>
        <v>3.0510000000000002</v>
      </c>
      <c r="D24" s="133">
        <f t="shared" si="9"/>
        <v>3.1583980441421997</v>
      </c>
      <c r="E24" s="107">
        <f t="shared" si="9"/>
        <v>3.2695765995546617</v>
      </c>
      <c r="F24" s="133">
        <f t="shared" si="9"/>
        <v>3.3846687437582914</v>
      </c>
      <c r="G24" s="108">
        <f t="shared" si="9"/>
        <v>3.5038122387267858</v>
      </c>
      <c r="J24" s="1"/>
      <c r="M24" s="42"/>
      <c r="N24" s="42"/>
    </row>
    <row r="25" spans="1:14">
      <c r="A25" s="34" t="s">
        <v>128</v>
      </c>
      <c r="B25" s="133">
        <v>6.3310000000000004</v>
      </c>
      <c r="C25" s="107">
        <f t="shared" ref="C25:G25" si="10">B25*(1+C$4)*(1-C$5)+C$6</f>
        <v>6.3310000000000004</v>
      </c>
      <c r="D25" s="133">
        <f t="shared" si="10"/>
        <v>6.5538571017581999</v>
      </c>
      <c r="E25" s="107">
        <f t="shared" si="10"/>
        <v>6.7845589812456781</v>
      </c>
      <c r="F25" s="133">
        <f t="shared" si="10"/>
        <v>7.0233817819514082</v>
      </c>
      <c r="G25" s="108">
        <f t="shared" si="10"/>
        <v>7.2706113678725934</v>
      </c>
      <c r="J25" s="1"/>
      <c r="M25" s="42"/>
      <c r="N25" s="42"/>
    </row>
    <row r="26" spans="1:14">
      <c r="A26" s="34" t="s">
        <v>129</v>
      </c>
      <c r="B26" s="133">
        <v>7.835</v>
      </c>
      <c r="C26" s="107">
        <f t="shared" ref="C26:G26" si="11">B26*(1+C$4)*(1-C$5)+C$6</f>
        <v>7.835</v>
      </c>
      <c r="D26" s="133">
        <f t="shared" si="11"/>
        <v>8.1107993037869992</v>
      </c>
      <c r="E26" s="107">
        <f t="shared" si="11"/>
        <v>8.3963070001674112</v>
      </c>
      <c r="F26" s="133">
        <f t="shared" si="11"/>
        <v>8.6918648336106887</v>
      </c>
      <c r="G26" s="108">
        <f t="shared" si="11"/>
        <v>8.9978265783101818</v>
      </c>
      <c r="J26" s="1"/>
      <c r="M26" s="42"/>
      <c r="N26" s="42"/>
    </row>
    <row r="27" spans="1:14" ht="15.75" thickBot="1">
      <c r="A27" s="36" t="s">
        <v>130</v>
      </c>
      <c r="B27" s="136">
        <v>5.5709999999999997</v>
      </c>
      <c r="C27" s="111">
        <f t="shared" ref="C27:G27" si="12">B27*(1+C$4)*(1-C$5)+C$6</f>
        <v>5.5709999999999997</v>
      </c>
      <c r="D27" s="136">
        <f t="shared" si="12"/>
        <v>5.7671043932861989</v>
      </c>
      <c r="E27" s="111">
        <f t="shared" si="12"/>
        <v>5.9701118440245873</v>
      </c>
      <c r="F27" s="136">
        <f t="shared" si="12"/>
        <v>6.1802653462725123</v>
      </c>
      <c r="G27" s="112">
        <f t="shared" si="12"/>
        <v>6.3978164477046597</v>
      </c>
      <c r="J27" s="1"/>
      <c r="M27" s="42"/>
      <c r="N27" s="42"/>
    </row>
    <row r="28" spans="1:14">
      <c r="J28" s="42"/>
      <c r="M28" s="42"/>
      <c r="N28" s="42"/>
    </row>
    <row r="29" spans="1:14">
      <c r="J29" s="42"/>
    </row>
    <row r="30" spans="1:14">
      <c r="J30" s="42"/>
    </row>
    <row r="31" spans="1:14">
      <c r="B31"/>
    </row>
    <row r="32" spans="1:14" ht="16.5" customHeight="1">
      <c r="B32"/>
    </row>
    <row r="33" spans="2:2">
      <c r="B33"/>
    </row>
    <row r="34" spans="2:2">
      <c r="B34" s="15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12"/>
  <sheetViews>
    <sheetView workbookViewId="0"/>
  </sheetViews>
  <sheetFormatPr defaultRowHeight="15"/>
  <cols>
    <col min="1" max="1" width="42.28515625" bestFit="1" customWidth="1"/>
    <col min="2" max="2" width="17.7109375" style="1" customWidth="1"/>
    <col min="3" max="7" width="12.7109375" customWidth="1"/>
  </cols>
  <sheetData>
    <row r="1" spans="1:9">
      <c r="A1" s="6" t="s">
        <v>94</v>
      </c>
      <c r="B1" s="6"/>
      <c r="C1" s="6"/>
      <c r="D1" s="6"/>
      <c r="E1" s="6"/>
      <c r="F1" s="6"/>
      <c r="G1" s="6"/>
    </row>
    <row r="2" spans="1:9" ht="15.75" thickBot="1"/>
    <row r="3" spans="1:9">
      <c r="A3" s="31"/>
      <c r="B3" s="63"/>
      <c r="C3" s="122" t="s">
        <v>84</v>
      </c>
      <c r="D3" s="32" t="s">
        <v>85</v>
      </c>
      <c r="E3" s="122" t="s">
        <v>86</v>
      </c>
      <c r="F3" s="122" t="s">
        <v>87</v>
      </c>
      <c r="G3" s="33" t="s">
        <v>88</v>
      </c>
    </row>
    <row r="4" spans="1:9" ht="18">
      <c r="A4" s="34" t="s">
        <v>97</v>
      </c>
      <c r="B4" s="64"/>
      <c r="C4" s="123"/>
      <c r="D4" s="60">
        <f>'CPI X-Factors &amp; Adjustments'!H5</f>
        <v>2.4199999999999999E-2</v>
      </c>
      <c r="E4" s="126">
        <f>'CPI X-Factors &amp; Adjustments'!I5</f>
        <v>2.4199999999999999E-2</v>
      </c>
      <c r="F4" s="126">
        <f>'CPI X-Factors &amp; Adjustments'!J5</f>
        <v>2.4199999999999999E-2</v>
      </c>
      <c r="G4" s="61">
        <f>'CPI X-Factors &amp; Adjustments'!K5</f>
        <v>2.4199999999999999E-2</v>
      </c>
    </row>
    <row r="5" spans="1:9" ht="18.75">
      <c r="A5" s="65" t="s">
        <v>96</v>
      </c>
      <c r="B5" s="52"/>
      <c r="C5" s="124"/>
      <c r="D5" s="91">
        <f>'CPI X-Factors &amp; Adjustments'!H12</f>
        <v>-1.7000000000000001E-2</v>
      </c>
      <c r="E5" s="127">
        <f>'CPI X-Factors &amp; Adjustments'!I12</f>
        <v>-1.7000000000000001E-2</v>
      </c>
      <c r="F5" s="127">
        <f>'CPI X-Factors &amp; Adjustments'!J12</f>
        <v>-1.7000000000000001E-2</v>
      </c>
      <c r="G5" s="62">
        <f>'CPI X-Factors &amp; Adjustments'!K12</f>
        <v>-1.7000000000000001E-2</v>
      </c>
    </row>
    <row r="6" spans="1:9" ht="18.75">
      <c r="A6" s="65" t="s">
        <v>187</v>
      </c>
      <c r="B6" s="52"/>
      <c r="C6" s="124"/>
      <c r="D6" s="117">
        <f>'CPI X-Factors &amp; Adjustments'!H18</f>
        <v>0</v>
      </c>
      <c r="E6" s="137">
        <f>'CPI X-Factors &amp; Adjustments'!I18</f>
        <v>0</v>
      </c>
      <c r="F6" s="137">
        <f>'CPI X-Factors &amp; Adjustments'!J18</f>
        <v>0</v>
      </c>
      <c r="G6" s="118">
        <f>'CPI X-Factors &amp; Adjustments'!K18</f>
        <v>0</v>
      </c>
    </row>
    <row r="7" spans="1:9" ht="19.5" thickBot="1">
      <c r="A7" s="66" t="s">
        <v>188</v>
      </c>
      <c r="B7" s="67"/>
      <c r="C7" s="125"/>
      <c r="D7" s="119">
        <f>'CPI X-Factors &amp; Adjustments'!H19</f>
        <v>0</v>
      </c>
      <c r="E7" s="138">
        <f>'CPI X-Factors &amp; Adjustments'!I19</f>
        <v>0</v>
      </c>
      <c r="F7" s="138">
        <f>'CPI X-Factors &amp; Adjustments'!J19</f>
        <v>0</v>
      </c>
      <c r="G7" s="120">
        <f>'CPI X-Factors &amp; Adjustments'!K19</f>
        <v>0</v>
      </c>
    </row>
    <row r="8" spans="1:9" ht="15.75" thickBot="1">
      <c r="A8" s="26"/>
      <c r="B8" s="26"/>
      <c r="C8" s="26"/>
      <c r="D8" s="26"/>
    </row>
    <row r="9" spans="1:9">
      <c r="A9" s="70" t="s">
        <v>83</v>
      </c>
      <c r="B9" s="94" t="s">
        <v>100</v>
      </c>
      <c r="C9" s="71" t="s">
        <v>101</v>
      </c>
      <c r="D9" s="100" t="s">
        <v>102</v>
      </c>
      <c r="E9" s="72" t="s">
        <v>102</v>
      </c>
      <c r="F9" s="100" t="s">
        <v>102</v>
      </c>
      <c r="G9" s="73" t="s">
        <v>102</v>
      </c>
    </row>
    <row r="10" spans="1:9">
      <c r="A10" s="74"/>
      <c r="B10" s="95" t="s">
        <v>84</v>
      </c>
      <c r="C10" s="75" t="s">
        <v>84</v>
      </c>
      <c r="D10" s="101" t="s">
        <v>85</v>
      </c>
      <c r="E10" s="76" t="s">
        <v>86</v>
      </c>
      <c r="F10" s="101" t="s">
        <v>87</v>
      </c>
      <c r="G10" s="77" t="s">
        <v>88</v>
      </c>
    </row>
    <row r="11" spans="1:9">
      <c r="A11" s="74"/>
      <c r="B11" s="95" t="s">
        <v>103</v>
      </c>
      <c r="C11" s="75" t="s">
        <v>104</v>
      </c>
      <c r="D11" s="101" t="s">
        <v>104</v>
      </c>
      <c r="E11" s="76" t="s">
        <v>104</v>
      </c>
      <c r="F11" s="101" t="s">
        <v>104</v>
      </c>
      <c r="G11" s="77" t="s">
        <v>104</v>
      </c>
    </row>
    <row r="12" spans="1:9">
      <c r="A12" s="74"/>
      <c r="B12" s="95" t="s">
        <v>189</v>
      </c>
      <c r="C12" s="121" t="s">
        <v>189</v>
      </c>
      <c r="D12" s="101" t="s">
        <v>189</v>
      </c>
      <c r="E12" s="76" t="s">
        <v>189</v>
      </c>
      <c r="F12" s="101" t="s">
        <v>189</v>
      </c>
      <c r="G12" s="77" t="s">
        <v>189</v>
      </c>
    </row>
    <row r="13" spans="1:9">
      <c r="A13" s="86" t="s">
        <v>94</v>
      </c>
      <c r="B13" s="96"/>
      <c r="C13" s="83"/>
      <c r="D13" s="102"/>
      <c r="E13" s="83"/>
      <c r="F13" s="102"/>
      <c r="G13" s="87"/>
    </row>
    <row r="14" spans="1:9">
      <c r="A14" s="34" t="s">
        <v>138</v>
      </c>
      <c r="B14" s="133">
        <v>39.01</v>
      </c>
      <c r="C14" s="107">
        <f>B14*(1+C$4)*(1-C$5)+C$6</f>
        <v>39.01</v>
      </c>
      <c r="D14" s="133">
        <f>C14*(1+D$4)*(1-D$5)+D$6</f>
        <v>40.633260713999995</v>
      </c>
      <c r="E14" s="107">
        <f>D14*(1+E$4)*(1-E$5)+E$6</f>
        <v>42.324067578874534</v>
      </c>
      <c r="F14" s="133">
        <f>E14*(1+F$4)*(1-F$5)+F$6</f>
        <v>44.08523128452611</v>
      </c>
      <c r="G14" s="108">
        <f>F14*(1+G$4)*(1-G$5)+G$6</f>
        <v>45.919679477599033</v>
      </c>
      <c r="I14" s="1"/>
    </row>
    <row r="15" spans="1:9">
      <c r="A15" s="34" t="s">
        <v>139</v>
      </c>
      <c r="B15" s="133">
        <v>39.03</v>
      </c>
      <c r="C15" s="107">
        <f t="shared" ref="C15:G15" si="0">B15*(1+C$4)*(1-C$5)+C$6</f>
        <v>39.03</v>
      </c>
      <c r="D15" s="133">
        <f t="shared" si="0"/>
        <v>40.654092941999998</v>
      </c>
      <c r="E15" s="107">
        <f t="shared" si="0"/>
        <v>42.345766665046732</v>
      </c>
      <c r="F15" s="133">
        <f t="shared" si="0"/>
        <v>44.107833300052654</v>
      </c>
      <c r="G15" s="108">
        <f t="shared" si="0"/>
        <v>45.943221994634463</v>
      </c>
      <c r="I15" s="1"/>
    </row>
    <row r="16" spans="1:9">
      <c r="A16" s="34" t="s">
        <v>140</v>
      </c>
      <c r="B16" s="133">
        <v>39.03</v>
      </c>
      <c r="C16" s="107">
        <f t="shared" ref="C16:G16" si="1">B16*(1+C$4)*(1-C$5)+C$6</f>
        <v>39.03</v>
      </c>
      <c r="D16" s="133">
        <f t="shared" si="1"/>
        <v>40.654092941999998</v>
      </c>
      <c r="E16" s="107">
        <f t="shared" si="1"/>
        <v>42.345766665046732</v>
      </c>
      <c r="F16" s="133">
        <f t="shared" si="1"/>
        <v>44.107833300052654</v>
      </c>
      <c r="G16" s="108">
        <f t="shared" si="1"/>
        <v>45.943221994634463</v>
      </c>
      <c r="I16" s="1"/>
    </row>
    <row r="17" spans="1:9">
      <c r="A17" s="34" t="s">
        <v>141</v>
      </c>
      <c r="B17" s="133">
        <v>39.661000000000001</v>
      </c>
      <c r="C17" s="107">
        <f t="shared" ref="C17:G17" si="2">B17*(1+C$4)*(1-C$5)+C$6</f>
        <v>39.661000000000001</v>
      </c>
      <c r="D17" s="133">
        <f t="shared" si="2"/>
        <v>41.3113497354</v>
      </c>
      <c r="E17" s="107">
        <f t="shared" si="2"/>
        <v>43.030372833779623</v>
      </c>
      <c r="F17" s="133">
        <f t="shared" si="2"/>
        <v>44.82092688991515</v>
      </c>
      <c r="G17" s="108">
        <f t="shared" si="2"/>
        <v>46.685988407102158</v>
      </c>
      <c r="I17" s="1"/>
    </row>
    <row r="18" spans="1:9">
      <c r="A18" s="34" t="s">
        <v>142</v>
      </c>
      <c r="B18" s="133">
        <v>40.720999999999997</v>
      </c>
      <c r="C18" s="107">
        <f t="shared" ref="C18:G18" si="3">B18*(1+C$4)*(1-C$5)+C$6</f>
        <v>40.720999999999997</v>
      </c>
      <c r="D18" s="133">
        <f t="shared" si="3"/>
        <v>42.41545781939999</v>
      </c>
      <c r="E18" s="107">
        <f t="shared" si="3"/>
        <v>44.180424400906169</v>
      </c>
      <c r="F18" s="133">
        <f t="shared" si="3"/>
        <v>46.018833712822037</v>
      </c>
      <c r="G18" s="108">
        <f t="shared" si="3"/>
        <v>47.93374180997975</v>
      </c>
      <c r="I18" s="1"/>
    </row>
    <row r="19" spans="1:9">
      <c r="A19" s="34" t="s">
        <v>143</v>
      </c>
      <c r="B19" s="133">
        <v>39.768000000000001</v>
      </c>
      <c r="C19" s="107">
        <f t="shared" ref="C19:G19" si="4">B19*(1+C$4)*(1-C$5)+C$6</f>
        <v>39.768000000000001</v>
      </c>
      <c r="D19" s="133">
        <f t="shared" si="4"/>
        <v>41.422802155199996</v>
      </c>
      <c r="E19" s="107">
        <f t="shared" si="4"/>
        <v>43.146462944800881</v>
      </c>
      <c r="F19" s="133">
        <f t="shared" si="4"/>
        <v>44.941847672982163</v>
      </c>
      <c r="G19" s="108">
        <f t="shared" si="4"/>
        <v>46.811940873241689</v>
      </c>
      <c r="I19" s="1"/>
    </row>
    <row r="20" spans="1:9">
      <c r="A20" s="34" t="s">
        <v>144</v>
      </c>
      <c r="B20" s="133">
        <v>40.984000000000002</v>
      </c>
      <c r="C20" s="107">
        <f t="shared" ref="C20:G20" si="5">B20*(1+C$4)*(1-C$5)+C$6</f>
        <v>40.984000000000002</v>
      </c>
      <c r="D20" s="133">
        <f t="shared" si="5"/>
        <v>42.689401617599998</v>
      </c>
      <c r="E20" s="107">
        <f t="shared" si="5"/>
        <v>44.465767384070595</v>
      </c>
      <c r="F20" s="133">
        <f t="shared" si="5"/>
        <v>46.316050216996103</v>
      </c>
      <c r="G20" s="108">
        <f t="shared" si="5"/>
        <v>48.243325908995608</v>
      </c>
      <c r="I20" s="1"/>
    </row>
    <row r="21" spans="1:9">
      <c r="A21" s="34" t="s">
        <v>145</v>
      </c>
      <c r="B21" s="133">
        <v>40.951000000000001</v>
      </c>
      <c r="C21" s="107">
        <f t="shared" ref="C21:G21" si="6">B21*(1+C$4)*(1-C$5)+C$6</f>
        <v>40.951000000000001</v>
      </c>
      <c r="D21" s="133">
        <f t="shared" si="6"/>
        <v>42.655028441399999</v>
      </c>
      <c r="E21" s="107">
        <f t="shared" si="6"/>
        <v>44.429963891886466</v>
      </c>
      <c r="F21" s="133">
        <f t="shared" si="6"/>
        <v>46.278756891377306</v>
      </c>
      <c r="G21" s="108">
        <f t="shared" si="6"/>
        <v>48.204480755887154</v>
      </c>
      <c r="I21" s="1"/>
    </row>
    <row r="22" spans="1:9">
      <c r="A22" s="34" t="s">
        <v>146</v>
      </c>
      <c r="B22" s="133">
        <v>40.984000000000002</v>
      </c>
      <c r="C22" s="107">
        <f t="shared" ref="C22:G22" si="7">B22*(1+C$4)*(1-C$5)+C$6</f>
        <v>40.984000000000002</v>
      </c>
      <c r="D22" s="133">
        <f t="shared" si="7"/>
        <v>42.689401617599998</v>
      </c>
      <c r="E22" s="107">
        <f t="shared" si="7"/>
        <v>44.465767384070595</v>
      </c>
      <c r="F22" s="133">
        <f t="shared" si="7"/>
        <v>46.316050216996103</v>
      </c>
      <c r="G22" s="108">
        <f t="shared" si="7"/>
        <v>48.243325908995608</v>
      </c>
      <c r="I22" s="1"/>
    </row>
    <row r="23" spans="1:9" ht="16.5" customHeight="1">
      <c r="A23" s="34" t="s">
        <v>147</v>
      </c>
      <c r="B23" s="133">
        <v>40.720999999999997</v>
      </c>
      <c r="C23" s="107">
        <f t="shared" ref="C23:G23" si="8">B23*(1+C$4)*(1-C$5)+C$6</f>
        <v>40.720999999999997</v>
      </c>
      <c r="D23" s="133">
        <f t="shared" si="8"/>
        <v>42.41545781939999</v>
      </c>
      <c r="E23" s="107">
        <f t="shared" si="8"/>
        <v>44.180424400906169</v>
      </c>
      <c r="F23" s="133">
        <f t="shared" si="8"/>
        <v>46.018833712822037</v>
      </c>
      <c r="G23" s="108">
        <f t="shared" si="8"/>
        <v>47.93374180997975</v>
      </c>
      <c r="I23" s="1"/>
    </row>
    <row r="24" spans="1:9" ht="16.5" customHeight="1">
      <c r="A24" s="34" t="s">
        <v>148</v>
      </c>
      <c r="B24" s="133">
        <v>40.048999999999999</v>
      </c>
      <c r="C24" s="107">
        <f t="shared" ref="C24:G24" si="9">B24*(1+C$4)*(1-C$5)+C$6</f>
        <v>40.048999999999999</v>
      </c>
      <c r="D24" s="133">
        <f t="shared" si="9"/>
        <v>41.715494958599997</v>
      </c>
      <c r="E24" s="107">
        <f t="shared" si="9"/>
        <v>43.451335105520286</v>
      </c>
      <c r="F24" s="133">
        <f t="shared" si="9"/>
        <v>45.25940599113013</v>
      </c>
      <c r="G24" s="108">
        <f t="shared" si="9"/>
        <v>47.14271323758944</v>
      </c>
      <c r="I24" s="1"/>
    </row>
    <row r="25" spans="1:9">
      <c r="A25" s="34" t="s">
        <v>149</v>
      </c>
      <c r="B25" s="133">
        <v>46.241999999999997</v>
      </c>
      <c r="C25" s="107">
        <f t="shared" ref="C25:G25" si="10">B25*(1+C$4)*(1-C$5)+C$6</f>
        <v>46.241999999999997</v>
      </c>
      <c r="D25" s="133">
        <f t="shared" si="10"/>
        <v>48.166194358799991</v>
      </c>
      <c r="E25" s="107">
        <f t="shared" si="10"/>
        <v>50.170457138741753</v>
      </c>
      <c r="F25" s="133">
        <f t="shared" si="10"/>
        <v>52.258120098924792</v>
      </c>
      <c r="G25" s="108">
        <f t="shared" si="10"/>
        <v>54.432653637609185</v>
      </c>
      <c r="I25" s="1"/>
    </row>
    <row r="26" spans="1:9">
      <c r="A26" s="34" t="s">
        <v>150</v>
      </c>
      <c r="B26" s="133">
        <v>41.509</v>
      </c>
      <c r="C26" s="107">
        <f t="shared" ref="C26:G26" si="11">B26*(1+C$4)*(1-C$5)+C$6</f>
        <v>41.509</v>
      </c>
      <c r="D26" s="133">
        <f t="shared" si="11"/>
        <v>43.236247602599995</v>
      </c>
      <c r="E26" s="107">
        <f t="shared" si="11"/>
        <v>45.035368396090824</v>
      </c>
      <c r="F26" s="133">
        <f t="shared" si="11"/>
        <v>46.909353124567915</v>
      </c>
      <c r="G26" s="108">
        <f t="shared" si="11"/>
        <v>48.861316981175555</v>
      </c>
    </row>
    <row r="27" spans="1:9">
      <c r="A27" s="34" t="s">
        <v>151</v>
      </c>
      <c r="B27" s="133">
        <v>47.491999999999997</v>
      </c>
      <c r="C27" s="107">
        <f t="shared" ref="C27:G27" si="12">B27*(1+C$4)*(1-C$5)+C$6</f>
        <v>47.491999999999997</v>
      </c>
      <c r="D27" s="133">
        <f t="shared" si="12"/>
        <v>49.468208608799991</v>
      </c>
      <c r="E27" s="107">
        <f t="shared" si="12"/>
        <v>51.526650024504207</v>
      </c>
      <c r="F27" s="133">
        <f t="shared" si="12"/>
        <v>53.670746069333859</v>
      </c>
      <c r="G27" s="108">
        <f t="shared" si="12"/>
        <v>55.904060952323327</v>
      </c>
    </row>
    <row r="28" spans="1:9">
      <c r="A28" s="34" t="s">
        <v>152</v>
      </c>
      <c r="B28" s="133">
        <v>45.517000000000003</v>
      </c>
      <c r="C28" s="107">
        <f t="shared" ref="C28:G28" si="13">B28*(1+C$4)*(1-C$5)+C$6</f>
        <v>45.517000000000003</v>
      </c>
      <c r="D28" s="133">
        <f t="shared" si="13"/>
        <v>47.411026093799997</v>
      </c>
      <c r="E28" s="107">
        <f t="shared" si="13"/>
        <v>49.383865264999542</v>
      </c>
      <c r="F28" s="133">
        <f t="shared" si="13"/>
        <v>51.438797036087543</v>
      </c>
      <c r="G28" s="108">
        <f t="shared" si="13"/>
        <v>53.579237395074998</v>
      </c>
    </row>
    <row r="29" spans="1:9">
      <c r="A29" s="34" t="s">
        <v>153</v>
      </c>
      <c r="B29" s="133">
        <v>47.847000000000001</v>
      </c>
      <c r="C29" s="107">
        <f t="shared" ref="C29:G29" si="14">B29*(1+C$4)*(1-C$5)+C$6</f>
        <v>47.847000000000001</v>
      </c>
      <c r="D29" s="133">
        <f t="shared" si="14"/>
        <v>49.837980655800003</v>
      </c>
      <c r="E29" s="107">
        <f t="shared" si="14"/>
        <v>51.911808804060755</v>
      </c>
      <c r="F29" s="133">
        <f t="shared" si="14"/>
        <v>54.071931844930042</v>
      </c>
      <c r="G29" s="108">
        <f t="shared" si="14"/>
        <v>56.321940629702162</v>
      </c>
    </row>
    <row r="30" spans="1:9">
      <c r="A30" s="34" t="s">
        <v>154</v>
      </c>
      <c r="B30" s="133">
        <v>48.945999999999998</v>
      </c>
      <c r="C30" s="107">
        <f t="shared" ref="C30:G30" si="15">B30*(1+C$4)*(1-C$5)+C$6</f>
        <v>48.945999999999998</v>
      </c>
      <c r="D30" s="133">
        <f t="shared" si="15"/>
        <v>50.982711584399993</v>
      </c>
      <c r="E30" s="107">
        <f t="shared" si="15"/>
        <v>53.104173589223088</v>
      </c>
      <c r="F30" s="133">
        <f t="shared" si="15"/>
        <v>55.313912598113681</v>
      </c>
      <c r="G30" s="108">
        <f t="shared" si="15"/>
        <v>57.615601940798825</v>
      </c>
    </row>
    <row r="31" spans="1:9">
      <c r="A31" s="34" t="s">
        <v>155</v>
      </c>
      <c r="B31" s="133">
        <v>52.247</v>
      </c>
      <c r="C31" s="107">
        <f t="shared" ref="C31:G31" si="16">B31*(1+C$4)*(1-C$5)+C$6</f>
        <v>52.247</v>
      </c>
      <c r="D31" s="133">
        <f t="shared" si="16"/>
        <v>54.421070815799993</v>
      </c>
      <c r="E31" s="107">
        <f t="shared" si="16"/>
        <v>56.685607761944567</v>
      </c>
      <c r="F31" s="133">
        <f t="shared" si="16"/>
        <v>59.044375260769939</v>
      </c>
      <c r="G31" s="108">
        <f t="shared" si="16"/>
        <v>61.501294377495931</v>
      </c>
    </row>
    <row r="32" spans="1:9">
      <c r="A32" s="34" t="s">
        <v>156</v>
      </c>
      <c r="B32" s="133">
        <v>49.493000000000002</v>
      </c>
      <c r="C32" s="107">
        <f t="shared" ref="C32:G32" si="17">B32*(1+C$4)*(1-C$5)+C$6</f>
        <v>49.493000000000002</v>
      </c>
      <c r="D32" s="133">
        <f t="shared" si="17"/>
        <v>51.552473020199997</v>
      </c>
      <c r="E32" s="107">
        <f t="shared" si="17"/>
        <v>53.697643596032741</v>
      </c>
      <c r="F32" s="133">
        <f t="shared" si="17"/>
        <v>55.932077722764689</v>
      </c>
      <c r="G32" s="108">
        <f t="shared" si="17"/>
        <v>58.259489781717733</v>
      </c>
    </row>
    <row r="33" spans="1:7">
      <c r="A33" s="34" t="s">
        <v>157</v>
      </c>
      <c r="B33" s="133">
        <v>51.67</v>
      </c>
      <c r="C33" s="107">
        <f t="shared" ref="C33:G33" si="18">B33*(1+C$4)*(1-C$5)+C$6</f>
        <v>51.67</v>
      </c>
      <c r="D33" s="133">
        <f t="shared" si="18"/>
        <v>53.820061037999999</v>
      </c>
      <c r="E33" s="107">
        <f t="shared" si="18"/>
        <v>56.059589125876627</v>
      </c>
      <c r="F33" s="133">
        <f t="shared" si="18"/>
        <v>58.392307112829123</v>
      </c>
      <c r="G33" s="108">
        <f t="shared" si="18"/>
        <v>60.822092761023896</v>
      </c>
    </row>
    <row r="34" spans="1:7">
      <c r="A34" s="34" t="s">
        <v>158</v>
      </c>
      <c r="B34" s="133">
        <v>39.271999999999998</v>
      </c>
      <c r="C34" s="107">
        <f t="shared" ref="C34:G34" si="19">B34*(1+C$4)*(1-C$5)+C$6</f>
        <v>39.271999999999998</v>
      </c>
      <c r="D34" s="133">
        <f t="shared" si="19"/>
        <v>40.906162900799998</v>
      </c>
      <c r="E34" s="107">
        <f t="shared" si="19"/>
        <v>42.608325607730343</v>
      </c>
      <c r="F34" s="133">
        <f t="shared" si="19"/>
        <v>44.381317687923847</v>
      </c>
      <c r="G34" s="108">
        <f t="shared" si="19"/>
        <v>46.228086450763122</v>
      </c>
    </row>
    <row r="35" spans="1:7">
      <c r="A35" s="34" t="s">
        <v>159</v>
      </c>
      <c r="B35" s="133">
        <v>42.463000000000001</v>
      </c>
      <c r="C35" s="107">
        <f t="shared" ref="C35:G35" si="20">B35*(1+C$4)*(1-C$5)+C$6</f>
        <v>42.463000000000001</v>
      </c>
      <c r="D35" s="133">
        <f t="shared" si="20"/>
        <v>44.229944878199994</v>
      </c>
      <c r="E35" s="107">
        <f t="shared" si="20"/>
        <v>46.070414806504722</v>
      </c>
      <c r="F35" s="133">
        <f t="shared" si="20"/>
        <v>47.987469265184103</v>
      </c>
      <c r="G35" s="108">
        <f t="shared" si="20"/>
        <v>49.984295043765378</v>
      </c>
    </row>
    <row r="36" spans="1:7">
      <c r="A36" s="34" t="s">
        <v>160</v>
      </c>
      <c r="B36" s="133">
        <v>36.548999999999999</v>
      </c>
      <c r="C36" s="107">
        <f t="shared" ref="C36:G36" si="21">B36*(1+C$4)*(1-C$5)+C$6</f>
        <v>36.548999999999999</v>
      </c>
      <c r="D36" s="133">
        <f t="shared" si="21"/>
        <v>38.069855058599998</v>
      </c>
      <c r="E36" s="107">
        <f t="shared" si="21"/>
        <v>39.653995025385427</v>
      </c>
      <c r="F36" s="133">
        <f t="shared" si="21"/>
        <v>41.304053273984742</v>
      </c>
      <c r="G36" s="108">
        <f t="shared" si="21"/>
        <v>43.022772756389827</v>
      </c>
    </row>
    <row r="37" spans="1:7">
      <c r="A37" s="34" t="s">
        <v>161</v>
      </c>
      <c r="B37" s="133">
        <v>37.241999999999997</v>
      </c>
      <c r="C37" s="107">
        <f t="shared" ref="C37:G37" si="22">B37*(1+C$4)*(1-C$5)+C$6</f>
        <v>37.241999999999997</v>
      </c>
      <c r="D37" s="133">
        <f t="shared" si="22"/>
        <v>38.791691758799992</v>
      </c>
      <c r="E37" s="107">
        <f t="shared" si="22"/>
        <v>40.405868361252118</v>
      </c>
      <c r="F37" s="133">
        <f t="shared" si="22"/>
        <v>42.087213111979523</v>
      </c>
      <c r="G37" s="108">
        <f t="shared" si="22"/>
        <v>43.838520971667343</v>
      </c>
    </row>
    <row r="38" spans="1:7">
      <c r="A38" s="34" t="s">
        <v>162</v>
      </c>
      <c r="B38" s="133">
        <v>48.857999999999997</v>
      </c>
      <c r="C38" s="107">
        <f t="shared" ref="C38:G38" si="23">B38*(1+C$4)*(1-C$5)+C$6</f>
        <v>48.857999999999997</v>
      </c>
      <c r="D38" s="133">
        <f t="shared" si="23"/>
        <v>50.891049781199996</v>
      </c>
      <c r="E38" s="107">
        <f t="shared" si="23"/>
        <v>53.008697610065418</v>
      </c>
      <c r="F38" s="133">
        <f t="shared" si="23"/>
        <v>55.21446372979689</v>
      </c>
      <c r="G38" s="108">
        <f t="shared" si="23"/>
        <v>57.512014865842957</v>
      </c>
    </row>
    <row r="39" spans="1:7">
      <c r="A39" s="34" t="s">
        <v>163</v>
      </c>
      <c r="B39" s="133">
        <v>48.857999999999997</v>
      </c>
      <c r="C39" s="107">
        <f t="shared" ref="C39:G39" si="24">B39*(1+C$4)*(1-C$5)+C$6</f>
        <v>48.857999999999997</v>
      </c>
      <c r="D39" s="133">
        <f t="shared" si="24"/>
        <v>50.891049781199996</v>
      </c>
      <c r="E39" s="107">
        <f t="shared" si="24"/>
        <v>53.008697610065418</v>
      </c>
      <c r="F39" s="133">
        <f t="shared" si="24"/>
        <v>55.21446372979689</v>
      </c>
      <c r="G39" s="108">
        <f t="shared" si="24"/>
        <v>57.512014865842957</v>
      </c>
    </row>
    <row r="40" spans="1:7">
      <c r="A40" s="34" t="s">
        <v>164</v>
      </c>
      <c r="B40" s="133">
        <v>48.857999999999997</v>
      </c>
      <c r="C40" s="107">
        <f t="shared" ref="C40:G40" si="25">B40*(1+C$4)*(1-C$5)+C$6</f>
        <v>48.857999999999997</v>
      </c>
      <c r="D40" s="133">
        <f t="shared" si="25"/>
        <v>50.891049781199996</v>
      </c>
      <c r="E40" s="107">
        <f t="shared" si="25"/>
        <v>53.008697610065418</v>
      </c>
      <c r="F40" s="133">
        <f t="shared" si="25"/>
        <v>55.21446372979689</v>
      </c>
      <c r="G40" s="108">
        <f t="shared" si="25"/>
        <v>57.512014865842957</v>
      </c>
    </row>
    <row r="41" spans="1:7">
      <c r="A41" s="34" t="s">
        <v>165</v>
      </c>
      <c r="B41" s="133">
        <v>37.442</v>
      </c>
      <c r="C41" s="107">
        <f t="shared" ref="C41:G41" si="26">B41*(1+C$4)*(1-C$5)+C$6</f>
        <v>37.442</v>
      </c>
      <c r="D41" s="133">
        <f t="shared" si="26"/>
        <v>39.000014038799996</v>
      </c>
      <c r="E41" s="107">
        <f t="shared" si="26"/>
        <v>40.622859222974114</v>
      </c>
      <c r="F41" s="133">
        <f t="shared" si="26"/>
        <v>42.313233267244975</v>
      </c>
      <c r="G41" s="108">
        <f t="shared" si="26"/>
        <v>44.073946142021605</v>
      </c>
    </row>
    <row r="42" spans="1:7">
      <c r="A42" s="34" t="s">
        <v>166</v>
      </c>
      <c r="B42" s="133">
        <v>49.058999999999997</v>
      </c>
      <c r="C42" s="107">
        <f t="shared" ref="C42:G42" si="27">B42*(1+C$4)*(1-C$5)+C$6</f>
        <v>49.058999999999997</v>
      </c>
      <c r="D42" s="133">
        <f t="shared" si="27"/>
        <v>51.100413672599998</v>
      </c>
      <c r="E42" s="107">
        <f t="shared" si="27"/>
        <v>53.226773426096024</v>
      </c>
      <c r="F42" s="133">
        <f t="shared" si="27"/>
        <v>55.441613985838671</v>
      </c>
      <c r="G42" s="108">
        <f t="shared" si="27"/>
        <v>57.748617162048994</v>
      </c>
    </row>
    <row r="43" spans="1:7">
      <c r="A43" s="34" t="s">
        <v>167</v>
      </c>
      <c r="B43" s="133">
        <v>49.058999999999997</v>
      </c>
      <c r="C43" s="107">
        <f t="shared" ref="C43:G43" si="28">B43*(1+C$4)*(1-C$5)+C$6</f>
        <v>49.058999999999997</v>
      </c>
      <c r="D43" s="133">
        <f t="shared" si="28"/>
        <v>51.100413672599998</v>
      </c>
      <c r="E43" s="107">
        <f t="shared" si="28"/>
        <v>53.226773426096024</v>
      </c>
      <c r="F43" s="133">
        <f t="shared" si="28"/>
        <v>55.441613985838671</v>
      </c>
      <c r="G43" s="108">
        <f t="shared" si="28"/>
        <v>57.748617162048994</v>
      </c>
    </row>
    <row r="44" spans="1:7">
      <c r="A44" s="34" t="s">
        <v>168</v>
      </c>
      <c r="B44" s="133">
        <v>49.058999999999997</v>
      </c>
      <c r="C44" s="107">
        <f t="shared" ref="C44:G44" si="29">B44*(1+C$4)*(1-C$5)+C$6</f>
        <v>49.058999999999997</v>
      </c>
      <c r="D44" s="133">
        <f t="shared" si="29"/>
        <v>51.100413672599998</v>
      </c>
      <c r="E44" s="107">
        <f t="shared" si="29"/>
        <v>53.226773426096024</v>
      </c>
      <c r="F44" s="133">
        <f t="shared" si="29"/>
        <v>55.441613985838671</v>
      </c>
      <c r="G44" s="108">
        <f t="shared" si="29"/>
        <v>57.748617162048994</v>
      </c>
    </row>
    <row r="45" spans="1:7">
      <c r="A45" s="34" t="s">
        <v>169</v>
      </c>
      <c r="B45" s="133">
        <v>37.442</v>
      </c>
      <c r="C45" s="107">
        <f t="shared" ref="C45:G45" si="30">B45*(1+C$4)*(1-C$5)+C$6</f>
        <v>37.442</v>
      </c>
      <c r="D45" s="133">
        <f t="shared" si="30"/>
        <v>39.000014038799996</v>
      </c>
      <c r="E45" s="107">
        <f t="shared" si="30"/>
        <v>40.622859222974114</v>
      </c>
      <c r="F45" s="133">
        <f t="shared" si="30"/>
        <v>42.313233267244975</v>
      </c>
      <c r="G45" s="108">
        <f t="shared" si="30"/>
        <v>44.073946142021605</v>
      </c>
    </row>
    <row r="46" spans="1:7">
      <c r="A46" s="34" t="s">
        <v>170</v>
      </c>
      <c r="B46" s="133">
        <v>37.442</v>
      </c>
      <c r="C46" s="107">
        <f t="shared" ref="C46:G46" si="31">B46*(1+C$4)*(1-C$5)+C$6</f>
        <v>37.442</v>
      </c>
      <c r="D46" s="133">
        <f t="shared" si="31"/>
        <v>39.000014038799996</v>
      </c>
      <c r="E46" s="107">
        <f t="shared" si="31"/>
        <v>40.622859222974114</v>
      </c>
      <c r="F46" s="133">
        <f t="shared" si="31"/>
        <v>42.313233267244975</v>
      </c>
      <c r="G46" s="108">
        <f t="shared" si="31"/>
        <v>44.073946142021605</v>
      </c>
    </row>
    <row r="47" spans="1:7">
      <c r="A47" s="34" t="s">
        <v>171</v>
      </c>
      <c r="B47" s="133">
        <v>45.884999999999998</v>
      </c>
      <c r="C47" s="107">
        <f t="shared" ref="C47:G47" si="32">B47*(1+C$4)*(1-C$5)+C$6</f>
        <v>45.884999999999998</v>
      </c>
      <c r="D47" s="133">
        <f t="shared" si="32"/>
        <v>47.79433908899999</v>
      </c>
      <c r="E47" s="107">
        <f t="shared" si="32"/>
        <v>49.783128450568</v>
      </c>
      <c r="F47" s="133">
        <f t="shared" si="32"/>
        <v>51.854674121775957</v>
      </c>
      <c r="G47" s="108">
        <f t="shared" si="32"/>
        <v>54.012419708526821</v>
      </c>
    </row>
    <row r="48" spans="1:7">
      <c r="A48" s="34" t="s">
        <v>172</v>
      </c>
      <c r="B48" s="133">
        <v>48.006999999999998</v>
      </c>
      <c r="C48" s="107">
        <f t="shared" ref="C48:G48" si="33">B48*(1+C$4)*(1-C$5)+C$6</f>
        <v>48.006999999999998</v>
      </c>
      <c r="D48" s="133">
        <f t="shared" si="33"/>
        <v>50.004638479799993</v>
      </c>
      <c r="E48" s="107">
        <f t="shared" si="33"/>
        <v>52.085401493438333</v>
      </c>
      <c r="F48" s="133">
        <f t="shared" si="33"/>
        <v>54.252747969142391</v>
      </c>
      <c r="G48" s="108">
        <f t="shared" si="33"/>
        <v>56.510280765985563</v>
      </c>
    </row>
    <row r="49" spans="1:7">
      <c r="A49" s="34" t="s">
        <v>173</v>
      </c>
      <c r="B49" s="133">
        <v>48.831000000000003</v>
      </c>
      <c r="C49" s="107">
        <f t="shared" ref="C49:G49" si="34">B49*(1+C$4)*(1-C$5)+C$6</f>
        <v>48.831000000000003</v>
      </c>
      <c r="D49" s="133">
        <f t="shared" si="34"/>
        <v>50.862926273399999</v>
      </c>
      <c r="E49" s="107">
        <f t="shared" si="34"/>
        <v>52.979403843732953</v>
      </c>
      <c r="F49" s="133">
        <f t="shared" si="34"/>
        <v>55.183951008836061</v>
      </c>
      <c r="G49" s="108">
        <f t="shared" si="34"/>
        <v>57.480232467845141</v>
      </c>
    </row>
    <row r="50" spans="1:7">
      <c r="A50" s="34" t="s">
        <v>174</v>
      </c>
      <c r="B50" s="133">
        <v>53.069000000000003</v>
      </c>
      <c r="C50" s="107">
        <f t="shared" ref="C50:G50" si="35">B50*(1+C$4)*(1-C$5)+C$6</f>
        <v>53.069000000000003</v>
      </c>
      <c r="D50" s="133">
        <f t="shared" si="35"/>
        <v>55.277275386599996</v>
      </c>
      <c r="E50" s="107">
        <f t="shared" si="35"/>
        <v>57.577440203621954</v>
      </c>
      <c r="F50" s="133">
        <f t="shared" si="35"/>
        <v>59.973318098910937</v>
      </c>
      <c r="G50" s="108">
        <f t="shared" si="35"/>
        <v>62.468891827651959</v>
      </c>
    </row>
    <row r="51" spans="1:7">
      <c r="A51" s="34" t="s">
        <v>175</v>
      </c>
      <c r="B51" s="133">
        <v>38.597999999999999</v>
      </c>
      <c r="C51" s="107">
        <f t="shared" ref="C51:G51" si="36">B51*(1+C$4)*(1-C$5)+C$6</f>
        <v>38.597999999999999</v>
      </c>
      <c r="D51" s="133">
        <f t="shared" si="36"/>
        <v>40.204116817199996</v>
      </c>
      <c r="E51" s="107">
        <f t="shared" si="36"/>
        <v>41.877066403727227</v>
      </c>
      <c r="F51" s="133">
        <f t="shared" si="36"/>
        <v>43.619629764679281</v>
      </c>
      <c r="G51" s="108">
        <f t="shared" si="36"/>
        <v>45.434703626669254</v>
      </c>
    </row>
    <row r="52" spans="1:7">
      <c r="A52" s="34" t="s">
        <v>176</v>
      </c>
      <c r="B52" s="133">
        <v>53.295000000000002</v>
      </c>
      <c r="C52" s="107">
        <f t="shared" ref="C52:G52" si="37">B52*(1+C$4)*(1-C$5)+C$6</f>
        <v>53.295000000000002</v>
      </c>
      <c r="D52" s="133">
        <f t="shared" si="37"/>
        <v>55.512679562999992</v>
      </c>
      <c r="E52" s="107">
        <f t="shared" si="37"/>
        <v>57.822639877367806</v>
      </c>
      <c r="F52" s="133">
        <f t="shared" si="37"/>
        <v>60.228720874360903</v>
      </c>
      <c r="G52" s="108">
        <f t="shared" si="37"/>
        <v>62.734922270152275</v>
      </c>
    </row>
    <row r="53" spans="1:7">
      <c r="A53" s="34" t="s">
        <v>177</v>
      </c>
      <c r="B53" s="133">
        <v>53.069000000000003</v>
      </c>
      <c r="C53" s="107">
        <f t="shared" ref="C53:G53" si="38">B53*(1+C$4)*(1-C$5)+C$6</f>
        <v>53.069000000000003</v>
      </c>
      <c r="D53" s="133">
        <f t="shared" si="38"/>
        <v>55.277275386599996</v>
      </c>
      <c r="E53" s="107">
        <f t="shared" si="38"/>
        <v>57.577440203621954</v>
      </c>
      <c r="F53" s="133">
        <f t="shared" si="38"/>
        <v>59.973318098910937</v>
      </c>
      <c r="G53" s="108">
        <f t="shared" si="38"/>
        <v>62.468891827651959</v>
      </c>
    </row>
    <row r="54" spans="1:7">
      <c r="A54" s="34" t="s">
        <v>178</v>
      </c>
      <c r="B54" s="133">
        <v>45.521999999999998</v>
      </c>
      <c r="C54" s="107">
        <f t="shared" ref="C54:G54" si="39">B54*(1+C$4)*(1-C$5)+C$6</f>
        <v>45.521999999999998</v>
      </c>
      <c r="D54" s="133">
        <f t="shared" si="39"/>
        <v>47.416234150799994</v>
      </c>
      <c r="E54" s="107">
        <f t="shared" si="39"/>
        <v>49.38929003654259</v>
      </c>
      <c r="F54" s="133">
        <f t="shared" si="39"/>
        <v>51.444447539969175</v>
      </c>
      <c r="G54" s="108">
        <f t="shared" si="39"/>
        <v>53.585123024333839</v>
      </c>
    </row>
    <row r="55" spans="1:7">
      <c r="A55" s="34" t="s">
        <v>179</v>
      </c>
      <c r="B55" s="133">
        <v>45.912999999999997</v>
      </c>
      <c r="C55" s="107">
        <f t="shared" ref="C55:G55" si="40">B55*(1+C$4)*(1-C$5)+C$6</f>
        <v>45.912999999999997</v>
      </c>
      <c r="D55" s="133">
        <f t="shared" si="40"/>
        <v>47.823504208199992</v>
      </c>
      <c r="E55" s="107">
        <f t="shared" si="40"/>
        <v>49.813507171209082</v>
      </c>
      <c r="F55" s="133">
        <f t="shared" si="40"/>
        <v>51.886316943513123</v>
      </c>
      <c r="G55" s="108">
        <f t="shared" si="40"/>
        <v>54.045379232376419</v>
      </c>
    </row>
    <row r="56" spans="1:7">
      <c r="A56" s="34" t="s">
        <v>180</v>
      </c>
      <c r="B56" s="133">
        <v>47.292000000000002</v>
      </c>
      <c r="C56" s="107">
        <f t="shared" ref="C56:G56" si="41">B56*(1+C$4)*(1-C$5)+C$6</f>
        <v>47.292000000000002</v>
      </c>
      <c r="D56" s="133">
        <f t="shared" si="41"/>
        <v>49.259886328799993</v>
      </c>
      <c r="E56" s="107">
        <f t="shared" si="41"/>
        <v>51.309659162782211</v>
      </c>
      <c r="F56" s="133">
        <f t="shared" si="41"/>
        <v>53.4447259140684</v>
      </c>
      <c r="G56" s="108">
        <f t="shared" si="41"/>
        <v>55.668635781969066</v>
      </c>
    </row>
    <row r="57" spans="1:7">
      <c r="A57" s="34" t="s">
        <v>181</v>
      </c>
      <c r="B57" s="133">
        <v>37.039000000000001</v>
      </c>
      <c r="C57" s="107">
        <f t="shared" ref="C57:G57" si="42">B57*(1+C$4)*(1-C$5)+C$6</f>
        <v>37.039000000000001</v>
      </c>
      <c r="D57" s="133">
        <f t="shared" si="42"/>
        <v>38.580244644599993</v>
      </c>
      <c r="E57" s="107">
        <f t="shared" si="42"/>
        <v>40.185622636604293</v>
      </c>
      <c r="F57" s="133">
        <f t="shared" si="42"/>
        <v>41.857802654385083</v>
      </c>
      <c r="G57" s="108">
        <f t="shared" si="42"/>
        <v>43.599564423757762</v>
      </c>
    </row>
    <row r="58" spans="1:7">
      <c r="A58" s="34" t="s">
        <v>182</v>
      </c>
      <c r="B58" s="133">
        <v>51.582000000000001</v>
      </c>
      <c r="C58" s="107">
        <f t="shared" ref="C58:G58" si="43">B58*(1+C$4)*(1-C$5)+C$6</f>
        <v>51.582000000000001</v>
      </c>
      <c r="D58" s="133">
        <f t="shared" si="43"/>
        <v>53.728399234800001</v>
      </c>
      <c r="E58" s="107">
        <f t="shared" si="43"/>
        <v>55.964113146718958</v>
      </c>
      <c r="F58" s="133">
        <f t="shared" si="43"/>
        <v>58.292858244512331</v>
      </c>
      <c r="G58" s="108">
        <f t="shared" si="43"/>
        <v>60.718505686068021</v>
      </c>
    </row>
    <row r="59" spans="1:7">
      <c r="A59" s="34" t="s">
        <v>183</v>
      </c>
      <c r="B59" s="133">
        <v>37.024999999999999</v>
      </c>
      <c r="C59" s="107">
        <f t="shared" ref="C59:G59" si="44">B59*(1+C$4)*(1-C$5)+C$6</f>
        <v>37.024999999999999</v>
      </c>
      <c r="D59" s="133">
        <f t="shared" si="44"/>
        <v>38.565662085</v>
      </c>
      <c r="E59" s="107">
        <f t="shared" si="44"/>
        <v>40.170433276283759</v>
      </c>
      <c r="F59" s="133">
        <f t="shared" si="44"/>
        <v>41.841981243516507</v>
      </c>
      <c r="G59" s="108">
        <f t="shared" si="44"/>
        <v>43.58308466183297</v>
      </c>
    </row>
    <row r="60" spans="1:7">
      <c r="A60" s="34" t="s">
        <v>184</v>
      </c>
      <c r="B60" s="133">
        <v>36.883000000000003</v>
      </c>
      <c r="C60" s="107">
        <f t="shared" ref="C60:G60" si="45">B60*(1+C$4)*(1-C$5)+C$6</f>
        <v>36.883000000000003</v>
      </c>
      <c r="D60" s="133">
        <f t="shared" si="45"/>
        <v>38.417753266199995</v>
      </c>
      <c r="E60" s="107">
        <f t="shared" si="45"/>
        <v>40.016369764461146</v>
      </c>
      <c r="F60" s="133">
        <f t="shared" si="45"/>
        <v>41.681506933278037</v>
      </c>
      <c r="G60" s="108">
        <f t="shared" si="45"/>
        <v>43.415932790881442</v>
      </c>
    </row>
    <row r="61" spans="1:7">
      <c r="A61" s="34" t="s">
        <v>185</v>
      </c>
      <c r="B61" s="133">
        <v>36.883000000000003</v>
      </c>
      <c r="C61" s="107">
        <f t="shared" ref="C61:G61" si="46">B61*(1+C$4)*(1-C$5)+C$6</f>
        <v>36.883000000000003</v>
      </c>
      <c r="D61" s="133">
        <f t="shared" si="46"/>
        <v>38.417753266199995</v>
      </c>
      <c r="E61" s="107">
        <f t="shared" si="46"/>
        <v>40.016369764461146</v>
      </c>
      <c r="F61" s="133">
        <f t="shared" si="46"/>
        <v>41.681506933278037</v>
      </c>
      <c r="G61" s="108">
        <f t="shared" si="46"/>
        <v>43.415932790881442</v>
      </c>
    </row>
    <row r="62" spans="1:7">
      <c r="A62" s="34" t="s">
        <v>186</v>
      </c>
      <c r="B62" s="133">
        <v>47.323999999999998</v>
      </c>
      <c r="C62" s="107">
        <f t="shared" ref="C62:G62" si="47">B62*(1+C$4)*(1-C$5)+C$6</f>
        <v>47.323999999999998</v>
      </c>
      <c r="D62" s="133">
        <f t="shared" si="47"/>
        <v>49.293217893599994</v>
      </c>
      <c r="E62" s="107">
        <f t="shared" si="47"/>
        <v>51.344377700657738</v>
      </c>
      <c r="F62" s="133">
        <f t="shared" si="47"/>
        <v>53.480889138910882</v>
      </c>
      <c r="G62" s="108">
        <f t="shared" si="47"/>
        <v>55.706303809225751</v>
      </c>
    </row>
    <row r="63" spans="1:7">
      <c r="A63" s="86" t="s">
        <v>135</v>
      </c>
      <c r="B63" s="151"/>
      <c r="C63" s="83"/>
      <c r="D63" s="102"/>
      <c r="E63" s="83"/>
      <c r="F63" s="102"/>
      <c r="G63" s="87"/>
    </row>
    <row r="64" spans="1:7">
      <c r="A64" s="34" t="s">
        <v>138</v>
      </c>
      <c r="B64" s="133">
        <v>18.667000000000002</v>
      </c>
      <c r="C64" s="107">
        <f t="shared" ref="C64:G64" si="48">B64*(1+C$4)*(1-C$5)+C$6</f>
        <v>18.667000000000002</v>
      </c>
      <c r="D64" s="133">
        <f t="shared" si="48"/>
        <v>19.443760003799998</v>
      </c>
      <c r="E64" s="107">
        <f t="shared" si="48"/>
        <v>20.25284207882212</v>
      </c>
      <c r="F64" s="133">
        <f t="shared" si="48"/>
        <v>21.095591191700816</v>
      </c>
      <c r="G64" s="108">
        <f t="shared" si="48"/>
        <v>21.973408275015153</v>
      </c>
    </row>
    <row r="65" spans="1:7">
      <c r="A65" s="34" t="s">
        <v>139</v>
      </c>
      <c r="B65" s="133">
        <v>18.667000000000002</v>
      </c>
      <c r="C65" s="107">
        <f t="shared" ref="C65:G65" si="49">B65*(1+C$4)*(1-C$5)+C$6</f>
        <v>18.667000000000002</v>
      </c>
      <c r="D65" s="133">
        <f t="shared" si="49"/>
        <v>19.443760003799998</v>
      </c>
      <c r="E65" s="107">
        <f t="shared" si="49"/>
        <v>20.25284207882212</v>
      </c>
      <c r="F65" s="133">
        <f t="shared" si="49"/>
        <v>21.095591191700816</v>
      </c>
      <c r="G65" s="108">
        <f t="shared" si="49"/>
        <v>21.973408275015153</v>
      </c>
    </row>
    <row r="66" spans="1:7">
      <c r="A66" s="34" t="s">
        <v>140</v>
      </c>
      <c r="B66" s="133">
        <v>18.667000000000002</v>
      </c>
      <c r="C66" s="107">
        <f t="shared" ref="C66:G66" si="50">B66*(1+C$4)*(1-C$5)+C$6</f>
        <v>18.667000000000002</v>
      </c>
      <c r="D66" s="133">
        <f t="shared" si="50"/>
        <v>19.443760003799998</v>
      </c>
      <c r="E66" s="107">
        <f t="shared" si="50"/>
        <v>20.25284207882212</v>
      </c>
      <c r="F66" s="133">
        <f t="shared" si="50"/>
        <v>21.095591191700816</v>
      </c>
      <c r="G66" s="108">
        <f t="shared" si="50"/>
        <v>21.973408275015153</v>
      </c>
    </row>
    <row r="67" spans="1:7">
      <c r="A67" s="34" t="s">
        <v>141</v>
      </c>
      <c r="B67" s="133">
        <v>19.048999999999999</v>
      </c>
      <c r="C67" s="107">
        <f t="shared" ref="C67:G67" si="51">B67*(1+C$4)*(1-C$5)+C$6</f>
        <v>19.048999999999999</v>
      </c>
      <c r="D67" s="133">
        <f t="shared" si="51"/>
        <v>19.841655558599996</v>
      </c>
      <c r="E67" s="107">
        <f t="shared" si="51"/>
        <v>20.667294624711122</v>
      </c>
      <c r="F67" s="133">
        <f t="shared" si="51"/>
        <v>21.527289688257824</v>
      </c>
      <c r="G67" s="108">
        <f t="shared" si="51"/>
        <v>22.423070350391793</v>
      </c>
    </row>
    <row r="68" spans="1:7">
      <c r="A68" s="34" t="s">
        <v>142</v>
      </c>
      <c r="B68" s="133">
        <v>18.547000000000001</v>
      </c>
      <c r="C68" s="107">
        <f t="shared" ref="C68:G68" si="52">B68*(1+C$4)*(1-C$5)+C$6</f>
        <v>18.547000000000001</v>
      </c>
      <c r="D68" s="133">
        <f t="shared" si="52"/>
        <v>19.318766635799996</v>
      </c>
      <c r="E68" s="107">
        <f t="shared" si="52"/>
        <v>20.122647561788924</v>
      </c>
      <c r="F68" s="133">
        <f t="shared" si="52"/>
        <v>20.959979098541545</v>
      </c>
      <c r="G68" s="108">
        <f t="shared" si="52"/>
        <v>21.832153172802595</v>
      </c>
    </row>
    <row r="69" spans="1:7">
      <c r="A69" s="34" t="s">
        <v>143</v>
      </c>
      <c r="B69" s="133">
        <v>18.564</v>
      </c>
      <c r="C69" s="107">
        <f t="shared" ref="C69:G69" si="53">B69*(1+C$4)*(1-C$5)+C$6</f>
        <v>18.564</v>
      </c>
      <c r="D69" s="133">
        <f t="shared" si="53"/>
        <v>19.336474029599998</v>
      </c>
      <c r="E69" s="107">
        <f t="shared" si="53"/>
        <v>20.141091785035293</v>
      </c>
      <c r="F69" s="133">
        <f t="shared" si="53"/>
        <v>20.979190811739109</v>
      </c>
      <c r="G69" s="108">
        <f t="shared" si="53"/>
        <v>21.85216431228271</v>
      </c>
    </row>
    <row r="70" spans="1:7">
      <c r="A70" s="34" t="s">
        <v>144</v>
      </c>
      <c r="B70" s="133">
        <v>18.809999999999999</v>
      </c>
      <c r="C70" s="107">
        <f t="shared" ref="C70:G70" si="54">B70*(1+C$4)*(1-C$5)+C$6</f>
        <v>18.809999999999999</v>
      </c>
      <c r="D70" s="133">
        <f t="shared" si="54"/>
        <v>19.592710433999997</v>
      </c>
      <c r="E70" s="107">
        <f t="shared" si="54"/>
        <v>20.407990544953343</v>
      </c>
      <c r="F70" s="133">
        <f t="shared" si="54"/>
        <v>21.257195602715612</v>
      </c>
      <c r="G70" s="108">
        <f t="shared" si="54"/>
        <v>22.14173727181845</v>
      </c>
    </row>
    <row r="71" spans="1:7">
      <c r="A71" s="34" t="s">
        <v>145</v>
      </c>
      <c r="B71" s="133">
        <v>18.689</v>
      </c>
      <c r="C71" s="107">
        <f t="shared" ref="C71:G71" si="55">B71*(1+C$4)*(1-C$5)+C$6</f>
        <v>18.689</v>
      </c>
      <c r="D71" s="133">
        <f t="shared" si="55"/>
        <v>19.466675454599997</v>
      </c>
      <c r="E71" s="107">
        <f t="shared" si="55"/>
        <v>20.276711073611537</v>
      </c>
      <c r="F71" s="133">
        <f t="shared" si="55"/>
        <v>21.120453408780016</v>
      </c>
      <c r="G71" s="108">
        <f t="shared" si="55"/>
        <v>21.99930504375412</v>
      </c>
    </row>
    <row r="72" spans="1:7">
      <c r="A72" s="34" t="s">
        <v>146</v>
      </c>
      <c r="B72" s="133">
        <v>18.809999999999999</v>
      </c>
      <c r="C72" s="107">
        <f t="shared" ref="C72:G72" si="56">B72*(1+C$4)*(1-C$5)+C$6</f>
        <v>18.809999999999999</v>
      </c>
      <c r="D72" s="133">
        <f t="shared" si="56"/>
        <v>19.592710433999997</v>
      </c>
      <c r="E72" s="107">
        <f t="shared" si="56"/>
        <v>20.407990544953343</v>
      </c>
      <c r="F72" s="133">
        <f t="shared" si="56"/>
        <v>21.257195602715612</v>
      </c>
      <c r="G72" s="108">
        <f t="shared" si="56"/>
        <v>22.14173727181845</v>
      </c>
    </row>
    <row r="73" spans="1:7">
      <c r="A73" s="34" t="s">
        <v>147</v>
      </c>
      <c r="B73" s="133">
        <v>18.547000000000001</v>
      </c>
      <c r="C73" s="107">
        <f t="shared" ref="C73:G73" si="57">B73*(1+C$4)*(1-C$5)+C$6</f>
        <v>18.547000000000001</v>
      </c>
      <c r="D73" s="133">
        <f t="shared" si="57"/>
        <v>19.318766635799996</v>
      </c>
      <c r="E73" s="107">
        <f t="shared" si="57"/>
        <v>20.122647561788924</v>
      </c>
      <c r="F73" s="133">
        <f t="shared" si="57"/>
        <v>20.959979098541545</v>
      </c>
      <c r="G73" s="108">
        <f t="shared" si="57"/>
        <v>21.832153172802595</v>
      </c>
    </row>
    <row r="74" spans="1:7">
      <c r="A74" s="34" t="s">
        <v>148</v>
      </c>
      <c r="B74" s="133">
        <v>18.844000000000001</v>
      </c>
      <c r="C74" s="107">
        <f t="shared" ref="C74:G74" si="58">B74*(1+C$4)*(1-C$5)+C$6</f>
        <v>18.844000000000001</v>
      </c>
      <c r="D74" s="133">
        <f t="shared" si="58"/>
        <v>19.628125221600001</v>
      </c>
      <c r="E74" s="107">
        <f t="shared" si="58"/>
        <v>20.444878991446089</v>
      </c>
      <c r="F74" s="133">
        <f t="shared" si="58"/>
        <v>21.295619029110746</v>
      </c>
      <c r="G74" s="108">
        <f t="shared" si="58"/>
        <v>22.181759550778683</v>
      </c>
    </row>
    <row r="75" spans="1:7">
      <c r="A75" s="34" t="s">
        <v>149</v>
      </c>
      <c r="B75" s="133">
        <v>22.321999999999999</v>
      </c>
      <c r="C75" s="107">
        <f t="shared" ref="C75:G75" si="59">B75*(1+C$4)*(1-C$5)+C$6</f>
        <v>22.321999999999999</v>
      </c>
      <c r="D75" s="133">
        <f t="shared" si="59"/>
        <v>23.250849670799994</v>
      </c>
      <c r="E75" s="107">
        <f t="shared" si="59"/>
        <v>24.21835007679152</v>
      </c>
      <c r="F75" s="133">
        <f t="shared" si="59"/>
        <v>25.22610952917692</v>
      </c>
      <c r="G75" s="108">
        <f t="shared" si="59"/>
        <v>26.275803263239311</v>
      </c>
    </row>
    <row r="76" spans="1:7">
      <c r="A76" s="34" t="s">
        <v>150</v>
      </c>
      <c r="B76" s="133">
        <v>19.335999999999999</v>
      </c>
      <c r="C76" s="107">
        <f t="shared" ref="C76:G76" si="60">B76*(1+C$4)*(1-C$5)+C$6</f>
        <v>19.335999999999999</v>
      </c>
      <c r="D76" s="133">
        <f t="shared" si="60"/>
        <v>20.140598030399996</v>
      </c>
      <c r="E76" s="107">
        <f t="shared" si="60"/>
        <v>20.978676511282181</v>
      </c>
      <c r="F76" s="133">
        <f t="shared" si="60"/>
        <v>21.851628611063749</v>
      </c>
      <c r="G76" s="108">
        <f t="shared" si="60"/>
        <v>22.760905469850165</v>
      </c>
    </row>
    <row r="77" spans="1:7">
      <c r="A77" s="34" t="s">
        <v>151</v>
      </c>
      <c r="B77" s="133">
        <v>22.602</v>
      </c>
      <c r="C77" s="107">
        <f t="shared" ref="C77:G77" si="61">B77*(1+C$4)*(1-C$5)+C$6</f>
        <v>22.602</v>
      </c>
      <c r="D77" s="133">
        <f t="shared" si="61"/>
        <v>23.542500862799997</v>
      </c>
      <c r="E77" s="107">
        <f t="shared" si="61"/>
        <v>24.522137283202312</v>
      </c>
      <c r="F77" s="133">
        <f t="shared" si="61"/>
        <v>25.542537746548554</v>
      </c>
      <c r="G77" s="108">
        <f t="shared" si="61"/>
        <v>26.605398501735284</v>
      </c>
    </row>
    <row r="78" spans="1:7">
      <c r="A78" s="34" t="s">
        <v>152</v>
      </c>
      <c r="B78" s="133">
        <v>22.51</v>
      </c>
      <c r="C78" s="107">
        <f t="shared" ref="C78:G78" si="62">B78*(1+C$4)*(1-C$5)+C$6</f>
        <v>22.51</v>
      </c>
      <c r="D78" s="133">
        <f t="shared" si="62"/>
        <v>23.446672613999997</v>
      </c>
      <c r="E78" s="107">
        <f t="shared" si="62"/>
        <v>24.422321486810194</v>
      </c>
      <c r="F78" s="133">
        <f t="shared" si="62"/>
        <v>25.438568475126445</v>
      </c>
      <c r="G78" s="108">
        <f t="shared" si="62"/>
        <v>26.497102923372317</v>
      </c>
    </row>
    <row r="79" spans="1:7">
      <c r="A79" s="34" t="s">
        <v>153</v>
      </c>
      <c r="B79" s="133">
        <v>22.748999999999999</v>
      </c>
      <c r="C79" s="107">
        <f t="shared" ref="C79:G79" si="63">B79*(1+C$4)*(1-C$5)+C$6</f>
        <v>22.748999999999999</v>
      </c>
      <c r="D79" s="133">
        <f t="shared" si="63"/>
        <v>23.695617738599996</v>
      </c>
      <c r="E79" s="107">
        <f t="shared" si="63"/>
        <v>24.681625566567973</v>
      </c>
      <c r="F79" s="133">
        <f t="shared" si="63"/>
        <v>25.70866256066866</v>
      </c>
      <c r="G79" s="108">
        <f t="shared" si="63"/>
        <v>26.778436001945664</v>
      </c>
    </row>
    <row r="80" spans="1:7">
      <c r="A80" s="34" t="s">
        <v>154</v>
      </c>
      <c r="B80" s="133">
        <v>22.907</v>
      </c>
      <c r="C80" s="107">
        <f t="shared" ref="C80:G80" si="64">B80*(1+C$4)*(1-C$5)+C$6</f>
        <v>22.907</v>
      </c>
      <c r="D80" s="133">
        <f t="shared" si="64"/>
        <v>23.860192339799998</v>
      </c>
      <c r="E80" s="107">
        <f t="shared" si="64"/>
        <v>24.85304834732835</v>
      </c>
      <c r="F80" s="133">
        <f t="shared" si="64"/>
        <v>25.887218483328368</v>
      </c>
      <c r="G80" s="108">
        <f t="shared" si="64"/>
        <v>26.964421886525535</v>
      </c>
    </row>
    <row r="81" spans="1:7">
      <c r="A81" s="34" t="s">
        <v>155</v>
      </c>
      <c r="B81" s="133">
        <v>22.907</v>
      </c>
      <c r="C81" s="107">
        <f t="shared" ref="C81:G81" si="65">B81*(1+C$4)*(1-C$5)+C$6</f>
        <v>22.907</v>
      </c>
      <c r="D81" s="133">
        <f t="shared" si="65"/>
        <v>23.860192339799998</v>
      </c>
      <c r="E81" s="107">
        <f t="shared" si="65"/>
        <v>24.85304834732835</v>
      </c>
      <c r="F81" s="133">
        <f t="shared" si="65"/>
        <v>25.887218483328368</v>
      </c>
      <c r="G81" s="108">
        <f t="shared" si="65"/>
        <v>26.964421886525535</v>
      </c>
    </row>
    <row r="82" spans="1:7">
      <c r="A82" s="34" t="s">
        <v>156</v>
      </c>
      <c r="B82" s="133">
        <v>22.960999999999999</v>
      </c>
      <c r="C82" s="107">
        <f t="shared" ref="C82:G82" si="66">B82*(1+C$4)*(1-C$5)+C$6</f>
        <v>22.960999999999999</v>
      </c>
      <c r="D82" s="133">
        <f t="shared" si="66"/>
        <v>23.916439355399998</v>
      </c>
      <c r="E82" s="107">
        <f t="shared" si="66"/>
        <v>24.911635879993284</v>
      </c>
      <c r="F82" s="133">
        <f t="shared" si="66"/>
        <v>25.948243925250033</v>
      </c>
      <c r="G82" s="108">
        <f t="shared" si="66"/>
        <v>27.027986682521181</v>
      </c>
    </row>
    <row r="83" spans="1:7">
      <c r="A83" s="34" t="s">
        <v>157</v>
      </c>
      <c r="B83" s="133">
        <v>22.960999999999999</v>
      </c>
      <c r="C83" s="107">
        <f t="shared" ref="C83:G83" si="67">B83*(1+C$4)*(1-C$5)+C$6</f>
        <v>22.960999999999999</v>
      </c>
      <c r="D83" s="133">
        <f t="shared" si="67"/>
        <v>23.916439355399998</v>
      </c>
      <c r="E83" s="107">
        <f t="shared" si="67"/>
        <v>24.911635879993284</v>
      </c>
      <c r="F83" s="133">
        <f t="shared" si="67"/>
        <v>25.948243925250033</v>
      </c>
      <c r="G83" s="108">
        <f t="shared" si="67"/>
        <v>27.027986682521181</v>
      </c>
    </row>
    <row r="84" spans="1:7">
      <c r="A84" s="34" t="s">
        <v>158</v>
      </c>
      <c r="B84" s="133">
        <v>18.919</v>
      </c>
      <c r="C84" s="107">
        <f t="shared" ref="C84:G84" si="68">B84*(1+C$4)*(1-C$5)+C$6</f>
        <v>18.919</v>
      </c>
      <c r="D84" s="133">
        <f t="shared" si="68"/>
        <v>19.706246076599996</v>
      </c>
      <c r="E84" s="107">
        <f t="shared" si="68"/>
        <v>20.526250564591827</v>
      </c>
      <c r="F84" s="133">
        <f t="shared" si="68"/>
        <v>21.380376587335281</v>
      </c>
      <c r="G84" s="108">
        <f t="shared" si="68"/>
        <v>22.27004398966152</v>
      </c>
    </row>
    <row r="85" spans="1:7">
      <c r="A85" s="34" t="s">
        <v>159</v>
      </c>
      <c r="B85" s="133">
        <v>21.594999999999999</v>
      </c>
      <c r="C85" s="107">
        <f t="shared" ref="C85:G85" si="69">B85*(1+C$4)*(1-C$5)+C$6</f>
        <v>21.594999999999999</v>
      </c>
      <c r="D85" s="133">
        <f t="shared" si="69"/>
        <v>22.493598182999996</v>
      </c>
      <c r="E85" s="107">
        <f t="shared" si="69"/>
        <v>23.429588294432079</v>
      </c>
      <c r="F85" s="133">
        <f t="shared" si="69"/>
        <v>24.404526264787009</v>
      </c>
      <c r="G85" s="108">
        <f t="shared" si="69"/>
        <v>25.420032769001562</v>
      </c>
    </row>
    <row r="86" spans="1:7">
      <c r="A86" s="34" t="s">
        <v>160</v>
      </c>
      <c r="B86" s="133">
        <v>18.396000000000001</v>
      </c>
      <c r="C86" s="107">
        <f t="shared" ref="C86:G86" si="70">B86*(1+C$4)*(1-C$5)+C$6</f>
        <v>18.396000000000001</v>
      </c>
      <c r="D86" s="133">
        <f t="shared" si="70"/>
        <v>19.161483314399998</v>
      </c>
      <c r="E86" s="107">
        <f t="shared" si="70"/>
        <v>19.958819461188821</v>
      </c>
      <c r="F86" s="133">
        <f t="shared" si="70"/>
        <v>20.789333881316132</v>
      </c>
      <c r="G86" s="108">
        <f t="shared" si="70"/>
        <v>21.654407169185127</v>
      </c>
    </row>
    <row r="87" spans="1:7">
      <c r="A87" s="34" t="s">
        <v>161</v>
      </c>
      <c r="B87" s="133">
        <v>13.471</v>
      </c>
      <c r="C87" s="107">
        <f t="shared" ref="C87:G87" si="71">B87*(1+C$4)*(1-C$5)+C$6</f>
        <v>13.471</v>
      </c>
      <c r="D87" s="133">
        <f t="shared" si="71"/>
        <v>14.0315471694</v>
      </c>
      <c r="E87" s="107">
        <f t="shared" si="71"/>
        <v>14.61541949128477</v>
      </c>
      <c r="F87" s="133">
        <f t="shared" si="71"/>
        <v>15.223587557904416</v>
      </c>
      <c r="G87" s="108">
        <f t="shared" si="71"/>
        <v>15.857062349211398</v>
      </c>
    </row>
    <row r="88" spans="1:7">
      <c r="A88" s="34" t="s">
        <v>162</v>
      </c>
      <c r="B88" s="133">
        <v>13.471</v>
      </c>
      <c r="C88" s="107">
        <f t="shared" ref="C88:G88" si="72">B88*(1+C$4)*(1-C$5)+C$6</f>
        <v>13.471</v>
      </c>
      <c r="D88" s="133">
        <f t="shared" si="72"/>
        <v>14.0315471694</v>
      </c>
      <c r="E88" s="107">
        <f t="shared" si="72"/>
        <v>14.61541949128477</v>
      </c>
      <c r="F88" s="133">
        <f t="shared" si="72"/>
        <v>15.223587557904416</v>
      </c>
      <c r="G88" s="108">
        <f t="shared" si="72"/>
        <v>15.857062349211398</v>
      </c>
    </row>
    <row r="89" spans="1:7">
      <c r="A89" s="34" t="s">
        <v>163</v>
      </c>
      <c r="B89" s="133">
        <v>13.471</v>
      </c>
      <c r="C89" s="107">
        <f t="shared" ref="C89:G89" si="73">B89*(1+C$4)*(1-C$5)+C$6</f>
        <v>13.471</v>
      </c>
      <c r="D89" s="133">
        <f t="shared" si="73"/>
        <v>14.0315471694</v>
      </c>
      <c r="E89" s="107">
        <f t="shared" si="73"/>
        <v>14.61541949128477</v>
      </c>
      <c r="F89" s="133">
        <f t="shared" si="73"/>
        <v>15.223587557904416</v>
      </c>
      <c r="G89" s="108">
        <f t="shared" si="73"/>
        <v>15.857062349211398</v>
      </c>
    </row>
    <row r="90" spans="1:7">
      <c r="A90" s="34" t="s">
        <v>164</v>
      </c>
      <c r="B90" s="133">
        <v>13.471</v>
      </c>
      <c r="C90" s="107">
        <f t="shared" ref="C90:G90" si="74">B90*(1+C$4)*(1-C$5)+C$6</f>
        <v>13.471</v>
      </c>
      <c r="D90" s="133">
        <f t="shared" si="74"/>
        <v>14.0315471694</v>
      </c>
      <c r="E90" s="107">
        <f t="shared" si="74"/>
        <v>14.61541949128477</v>
      </c>
      <c r="F90" s="133">
        <f t="shared" si="74"/>
        <v>15.223587557904416</v>
      </c>
      <c r="G90" s="108">
        <f t="shared" si="74"/>
        <v>15.857062349211398</v>
      </c>
    </row>
    <row r="91" spans="1:7">
      <c r="A91" s="34" t="s">
        <v>165</v>
      </c>
      <c r="B91" s="133">
        <v>13.471</v>
      </c>
      <c r="C91" s="107">
        <f t="shared" ref="C91:G91" si="75">B91*(1+C$4)*(1-C$5)+C$6</f>
        <v>13.471</v>
      </c>
      <c r="D91" s="133">
        <f t="shared" si="75"/>
        <v>14.0315471694</v>
      </c>
      <c r="E91" s="107">
        <f t="shared" si="75"/>
        <v>14.61541949128477</v>
      </c>
      <c r="F91" s="133">
        <f t="shared" si="75"/>
        <v>15.223587557904416</v>
      </c>
      <c r="G91" s="108">
        <f t="shared" si="75"/>
        <v>15.857062349211398</v>
      </c>
    </row>
    <row r="92" spans="1:7">
      <c r="A92" s="34" t="s">
        <v>166</v>
      </c>
      <c r="B92" s="133">
        <v>13.471</v>
      </c>
      <c r="C92" s="107">
        <f t="shared" ref="C92:G92" si="76">B92*(1+C$4)*(1-C$5)+C$6</f>
        <v>13.471</v>
      </c>
      <c r="D92" s="133">
        <f t="shared" si="76"/>
        <v>14.0315471694</v>
      </c>
      <c r="E92" s="107">
        <f t="shared" si="76"/>
        <v>14.61541949128477</v>
      </c>
      <c r="F92" s="133">
        <f t="shared" si="76"/>
        <v>15.223587557904416</v>
      </c>
      <c r="G92" s="108">
        <f t="shared" si="76"/>
        <v>15.857062349211398</v>
      </c>
    </row>
    <row r="93" spans="1:7">
      <c r="A93" s="34" t="s">
        <v>167</v>
      </c>
      <c r="B93" s="133">
        <v>13.471</v>
      </c>
      <c r="C93" s="107">
        <f t="shared" ref="C93:G93" si="77">B93*(1+C$4)*(1-C$5)+C$6</f>
        <v>13.471</v>
      </c>
      <c r="D93" s="133">
        <f t="shared" si="77"/>
        <v>14.0315471694</v>
      </c>
      <c r="E93" s="107">
        <f t="shared" si="77"/>
        <v>14.61541949128477</v>
      </c>
      <c r="F93" s="133">
        <f t="shared" si="77"/>
        <v>15.223587557904416</v>
      </c>
      <c r="G93" s="108">
        <f t="shared" si="77"/>
        <v>15.857062349211398</v>
      </c>
    </row>
    <row r="94" spans="1:7">
      <c r="A94" s="34" t="s">
        <v>168</v>
      </c>
      <c r="B94" s="133">
        <v>13.471</v>
      </c>
      <c r="C94" s="107">
        <f t="shared" ref="C94:G94" si="78">B94*(1+C$4)*(1-C$5)+C$6</f>
        <v>13.471</v>
      </c>
      <c r="D94" s="133">
        <f t="shared" si="78"/>
        <v>14.0315471694</v>
      </c>
      <c r="E94" s="107">
        <f t="shared" si="78"/>
        <v>14.61541949128477</v>
      </c>
      <c r="F94" s="133">
        <f t="shared" si="78"/>
        <v>15.223587557904416</v>
      </c>
      <c r="G94" s="108">
        <f t="shared" si="78"/>
        <v>15.857062349211398</v>
      </c>
    </row>
    <row r="95" spans="1:7">
      <c r="A95" s="34" t="s">
        <v>169</v>
      </c>
      <c r="B95" s="133">
        <v>13.471</v>
      </c>
      <c r="C95" s="107">
        <f t="shared" ref="C95:G95" si="79">B95*(1+C$4)*(1-C$5)+C$6</f>
        <v>13.471</v>
      </c>
      <c r="D95" s="133">
        <f t="shared" si="79"/>
        <v>14.0315471694</v>
      </c>
      <c r="E95" s="107">
        <f t="shared" si="79"/>
        <v>14.61541949128477</v>
      </c>
      <c r="F95" s="133">
        <f t="shared" si="79"/>
        <v>15.223587557904416</v>
      </c>
      <c r="G95" s="108">
        <f t="shared" si="79"/>
        <v>15.857062349211398</v>
      </c>
    </row>
    <row r="96" spans="1:7">
      <c r="A96" s="34" t="s">
        <v>170</v>
      </c>
      <c r="B96" s="133">
        <v>13.471</v>
      </c>
      <c r="C96" s="107">
        <f t="shared" ref="C96:G96" si="80">B96*(1+C$4)*(1-C$5)+C$6</f>
        <v>13.471</v>
      </c>
      <c r="D96" s="133">
        <f t="shared" si="80"/>
        <v>14.0315471694</v>
      </c>
      <c r="E96" s="107">
        <f t="shared" si="80"/>
        <v>14.61541949128477</v>
      </c>
      <c r="F96" s="133">
        <f t="shared" si="80"/>
        <v>15.223587557904416</v>
      </c>
      <c r="G96" s="108">
        <f t="shared" si="80"/>
        <v>15.857062349211398</v>
      </c>
    </row>
    <row r="97" spans="1:7">
      <c r="A97" s="34" t="s">
        <v>171</v>
      </c>
      <c r="B97" s="133">
        <v>22.75</v>
      </c>
      <c r="C97" s="107">
        <f t="shared" ref="C97:G97" si="81">B97*(1+C$4)*(1-C$5)+C$6</f>
        <v>22.75</v>
      </c>
      <c r="D97" s="133">
        <f t="shared" si="81"/>
        <v>23.696659349999997</v>
      </c>
      <c r="E97" s="107">
        <f t="shared" si="81"/>
        <v>24.682710520876586</v>
      </c>
      <c r="F97" s="133">
        <f t="shared" si="81"/>
        <v>25.709792661444986</v>
      </c>
      <c r="G97" s="108">
        <f t="shared" si="81"/>
        <v>26.779613127797436</v>
      </c>
    </row>
    <row r="98" spans="1:7">
      <c r="A98" s="34" t="s">
        <v>172</v>
      </c>
      <c r="B98" s="133">
        <v>22.562000000000001</v>
      </c>
      <c r="C98" s="107">
        <f t="shared" ref="C98:G98" si="82">B98*(1+C$4)*(1-C$5)+C$6</f>
        <v>22.562000000000001</v>
      </c>
      <c r="D98" s="133">
        <f t="shared" si="82"/>
        <v>23.500836406799998</v>
      </c>
      <c r="E98" s="107">
        <f t="shared" si="82"/>
        <v>24.478739110857912</v>
      </c>
      <c r="F98" s="133">
        <f t="shared" si="82"/>
        <v>25.497333715495461</v>
      </c>
      <c r="G98" s="108">
        <f t="shared" si="82"/>
        <v>26.558313467664426</v>
      </c>
    </row>
    <row r="99" spans="1:7">
      <c r="A99" s="34" t="s">
        <v>173</v>
      </c>
      <c r="B99" s="133">
        <v>22.562000000000001</v>
      </c>
      <c r="C99" s="107">
        <f t="shared" ref="C99:G99" si="83">B99*(1+C$4)*(1-C$5)+C$6</f>
        <v>22.562000000000001</v>
      </c>
      <c r="D99" s="133">
        <f t="shared" si="83"/>
        <v>23.500836406799998</v>
      </c>
      <c r="E99" s="107">
        <f t="shared" si="83"/>
        <v>24.478739110857912</v>
      </c>
      <c r="F99" s="133">
        <f t="shared" si="83"/>
        <v>25.497333715495461</v>
      </c>
      <c r="G99" s="108">
        <f t="shared" si="83"/>
        <v>26.558313467664426</v>
      </c>
    </row>
    <row r="100" spans="1:7">
      <c r="A100" s="34" t="s">
        <v>174</v>
      </c>
      <c r="B100" s="133">
        <v>23.187000000000001</v>
      </c>
      <c r="C100" s="107">
        <f t="shared" ref="C100:G100" si="84">B100*(1+C$4)*(1-C$5)+C$6</f>
        <v>23.187000000000001</v>
      </c>
      <c r="D100" s="133">
        <f t="shared" si="84"/>
        <v>24.151843531800001</v>
      </c>
      <c r="E100" s="107">
        <f t="shared" si="84"/>
        <v>25.156835553739139</v>
      </c>
      <c r="F100" s="133">
        <f t="shared" si="84"/>
        <v>26.203646700699998</v>
      </c>
      <c r="G100" s="108">
        <f t="shared" si="84"/>
        <v>27.294017125021504</v>
      </c>
    </row>
    <row r="101" spans="1:7">
      <c r="A101" s="34" t="s">
        <v>175</v>
      </c>
      <c r="B101" s="133">
        <v>19.53</v>
      </c>
      <c r="C101" s="107">
        <f t="shared" ref="C101:G101" si="85">B101*(1+C$4)*(1-C$5)+C$6</f>
        <v>19.53</v>
      </c>
      <c r="D101" s="133">
        <f t="shared" si="85"/>
        <v>20.342670642000002</v>
      </c>
      <c r="E101" s="107">
        <f t="shared" si="85"/>
        <v>21.18915764715252</v>
      </c>
      <c r="F101" s="133">
        <f t="shared" si="85"/>
        <v>22.070868161671239</v>
      </c>
      <c r="G101" s="108">
        <f t="shared" si="85"/>
        <v>22.989267885093803</v>
      </c>
    </row>
    <row r="102" spans="1:7">
      <c r="A102" s="34" t="s">
        <v>176</v>
      </c>
      <c r="B102" s="133">
        <v>22.562000000000001</v>
      </c>
      <c r="C102" s="107">
        <f t="shared" ref="C102:G102" si="86">B102*(1+C$4)*(1-C$5)+C$6</f>
        <v>22.562000000000001</v>
      </c>
      <c r="D102" s="133">
        <f t="shared" si="86"/>
        <v>23.500836406799998</v>
      </c>
      <c r="E102" s="107">
        <f t="shared" si="86"/>
        <v>24.478739110857912</v>
      </c>
      <c r="F102" s="133">
        <f t="shared" si="86"/>
        <v>25.497333715495461</v>
      </c>
      <c r="G102" s="108">
        <f t="shared" si="86"/>
        <v>26.558313467664426</v>
      </c>
    </row>
    <row r="103" spans="1:7">
      <c r="A103" s="34" t="s">
        <v>177</v>
      </c>
      <c r="B103" s="133">
        <v>23.187000000000001</v>
      </c>
      <c r="C103" s="107">
        <f t="shared" ref="C103:G103" si="87">B103*(1+C$4)*(1-C$5)+C$6</f>
        <v>23.187000000000001</v>
      </c>
      <c r="D103" s="133">
        <f t="shared" si="87"/>
        <v>24.151843531800001</v>
      </c>
      <c r="E103" s="107">
        <f t="shared" si="87"/>
        <v>25.156835553739139</v>
      </c>
      <c r="F103" s="133">
        <f t="shared" si="87"/>
        <v>26.203646700699998</v>
      </c>
      <c r="G103" s="108">
        <f t="shared" si="87"/>
        <v>27.294017125021504</v>
      </c>
    </row>
    <row r="104" spans="1:7">
      <c r="A104" s="34" t="s">
        <v>178</v>
      </c>
      <c r="B104" s="133">
        <v>21.625</v>
      </c>
      <c r="C104" s="107">
        <f t="shared" ref="C104:G104" si="88">B104*(1+C$4)*(1-C$5)+C$6</f>
        <v>21.625</v>
      </c>
      <c r="D104" s="133">
        <f t="shared" si="88"/>
        <v>22.524846524999997</v>
      </c>
      <c r="E104" s="107">
        <f t="shared" si="88"/>
        <v>23.462136923690377</v>
      </c>
      <c r="F104" s="133">
        <f t="shared" si="88"/>
        <v>24.438429288076826</v>
      </c>
      <c r="G104" s="108">
        <f t="shared" si="88"/>
        <v>25.455346544554704</v>
      </c>
    </row>
    <row r="105" spans="1:7">
      <c r="A105" s="34" t="s">
        <v>179</v>
      </c>
      <c r="B105" s="133">
        <v>21.625</v>
      </c>
      <c r="C105" s="107">
        <f t="shared" ref="C105:G105" si="89">B105*(1+C$4)*(1-C$5)+C$6</f>
        <v>21.625</v>
      </c>
      <c r="D105" s="133">
        <f t="shared" si="89"/>
        <v>22.524846524999997</v>
      </c>
      <c r="E105" s="107">
        <f t="shared" si="89"/>
        <v>23.462136923690377</v>
      </c>
      <c r="F105" s="133">
        <f t="shared" si="89"/>
        <v>24.438429288076826</v>
      </c>
      <c r="G105" s="108">
        <f t="shared" si="89"/>
        <v>25.455346544554704</v>
      </c>
    </row>
    <row r="106" spans="1:7">
      <c r="A106" s="34" t="s">
        <v>180</v>
      </c>
      <c r="B106" s="133">
        <v>21.760999999999999</v>
      </c>
      <c r="C106" s="107">
        <f t="shared" ref="C106:G106" si="90">B106*(1+C$4)*(1-C$5)+C$6</f>
        <v>21.760999999999999</v>
      </c>
      <c r="D106" s="133">
        <f t="shared" si="90"/>
        <v>22.666505675399996</v>
      </c>
      <c r="E106" s="107">
        <f t="shared" si="90"/>
        <v>23.609690709661333</v>
      </c>
      <c r="F106" s="133">
        <f t="shared" si="90"/>
        <v>24.592122993657334</v>
      </c>
      <c r="G106" s="108">
        <f t="shared" si="90"/>
        <v>25.615435660395605</v>
      </c>
    </row>
    <row r="107" spans="1:7">
      <c r="A107" s="34" t="s">
        <v>181</v>
      </c>
      <c r="B107" s="133">
        <v>18.507999999999999</v>
      </c>
      <c r="C107" s="107">
        <f t="shared" ref="C107:G107" si="91">B107*(1+C$4)*(1-C$5)+C$6</f>
        <v>18.507999999999999</v>
      </c>
      <c r="D107" s="133">
        <f t="shared" si="91"/>
        <v>19.278143791199998</v>
      </c>
      <c r="E107" s="107">
        <f t="shared" si="91"/>
        <v>20.080334343753133</v>
      </c>
      <c r="F107" s="133">
        <f t="shared" si="91"/>
        <v>20.915905168264779</v>
      </c>
      <c r="G107" s="108">
        <f t="shared" si="91"/>
        <v>21.78624526458351</v>
      </c>
    </row>
    <row r="108" spans="1:7">
      <c r="A108" s="34" t="s">
        <v>182</v>
      </c>
      <c r="B108" s="133">
        <v>18.471</v>
      </c>
      <c r="C108" s="107">
        <f t="shared" ref="C108:G108" si="92">B108*(1+C$4)*(1-C$5)+C$6</f>
        <v>18.471</v>
      </c>
      <c r="D108" s="133">
        <f t="shared" si="92"/>
        <v>19.239604169399996</v>
      </c>
      <c r="E108" s="107">
        <f t="shared" si="92"/>
        <v>20.040191034334566</v>
      </c>
      <c r="F108" s="133">
        <f t="shared" si="92"/>
        <v>20.87409143954067</v>
      </c>
      <c r="G108" s="108">
        <f t="shared" si="92"/>
        <v>21.742691608067972</v>
      </c>
    </row>
    <row r="109" spans="1:7">
      <c r="A109" s="34" t="s">
        <v>183</v>
      </c>
      <c r="B109" s="133">
        <v>18.471</v>
      </c>
      <c r="C109" s="107">
        <f t="shared" ref="C109:G109" si="93">B109*(1+C$4)*(1-C$5)+C$6</f>
        <v>18.471</v>
      </c>
      <c r="D109" s="133">
        <f t="shared" si="93"/>
        <v>19.239604169399996</v>
      </c>
      <c r="E109" s="107">
        <f t="shared" si="93"/>
        <v>20.040191034334566</v>
      </c>
      <c r="F109" s="133">
        <f t="shared" si="93"/>
        <v>20.87409143954067</v>
      </c>
      <c r="G109" s="108">
        <f t="shared" si="93"/>
        <v>21.742691608067972</v>
      </c>
    </row>
    <row r="110" spans="1:7">
      <c r="A110" s="34" t="s">
        <v>184</v>
      </c>
      <c r="B110" s="133">
        <v>13.07</v>
      </c>
      <c r="C110" s="107">
        <f t="shared" ref="C110:G110" si="94">B110*(1+C$4)*(1-C$5)+C$6</f>
        <v>13.07</v>
      </c>
      <c r="D110" s="133">
        <f t="shared" si="94"/>
        <v>13.613860997999998</v>
      </c>
      <c r="E110" s="107">
        <f t="shared" si="94"/>
        <v>14.180352813532174</v>
      </c>
      <c r="F110" s="133">
        <f t="shared" si="94"/>
        <v>14.770417146597186</v>
      </c>
      <c r="G110" s="108">
        <f t="shared" si="94"/>
        <v>15.3850348826511</v>
      </c>
    </row>
    <row r="111" spans="1:7">
      <c r="A111" s="34" t="s">
        <v>185</v>
      </c>
      <c r="B111" s="133">
        <v>13.07</v>
      </c>
      <c r="C111" s="107">
        <f t="shared" ref="C111:G111" si="95">B111*(1+C$4)*(1-C$5)+C$6</f>
        <v>13.07</v>
      </c>
      <c r="D111" s="133">
        <f t="shared" si="95"/>
        <v>13.613860997999998</v>
      </c>
      <c r="E111" s="107">
        <f t="shared" si="95"/>
        <v>14.180352813532174</v>
      </c>
      <c r="F111" s="133">
        <f t="shared" si="95"/>
        <v>14.770417146597186</v>
      </c>
      <c r="G111" s="108">
        <f t="shared" si="95"/>
        <v>15.3850348826511</v>
      </c>
    </row>
    <row r="112" spans="1:7" ht="15.75" thickBot="1">
      <c r="A112" s="36" t="s">
        <v>186</v>
      </c>
      <c r="B112" s="136">
        <v>13.743</v>
      </c>
      <c r="C112" s="111">
        <f t="shared" ref="C112:G112" si="96">B112*(1+C$4)*(1-C$5)+C$6</f>
        <v>13.743</v>
      </c>
      <c r="D112" s="136">
        <f t="shared" si="96"/>
        <v>14.314865470199999</v>
      </c>
      <c r="E112" s="111">
        <f t="shared" si="96"/>
        <v>14.910527063226679</v>
      </c>
      <c r="F112" s="136">
        <f t="shared" si="96"/>
        <v>15.530974969065428</v>
      </c>
      <c r="G112" s="112">
        <f t="shared" si="96"/>
        <v>16.177240580893194</v>
      </c>
    </row>
  </sheetData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38"/>
  <sheetViews>
    <sheetView zoomScaleNormal="100" workbookViewId="0"/>
  </sheetViews>
  <sheetFormatPr defaultRowHeight="15"/>
  <cols>
    <col min="2" max="2" width="8.7109375" bestFit="1" customWidth="1"/>
    <col min="3" max="3" width="9.5703125" customWidth="1"/>
    <col min="4" max="4" width="12.5703125" bestFit="1" customWidth="1"/>
    <col min="5" max="5" width="12" bestFit="1" customWidth="1"/>
    <col min="6" max="6" width="3" customWidth="1"/>
    <col min="8" max="8" width="9.85546875" bestFit="1" customWidth="1"/>
    <col min="9" max="9" width="8.85546875" bestFit="1" customWidth="1"/>
    <col min="10" max="10" width="12.85546875" bestFit="1" customWidth="1"/>
    <col min="11" max="11" width="12.28515625" bestFit="1" customWidth="1"/>
  </cols>
  <sheetData>
    <row r="1" spans="1:11" ht="15.75" thickBot="1"/>
    <row r="2" spans="1:11">
      <c r="A2" s="48"/>
      <c r="B2" s="49"/>
      <c r="C2" s="49"/>
      <c r="D2" s="49"/>
      <c r="E2" s="49"/>
      <c r="F2" s="49"/>
      <c r="G2" s="49" t="s">
        <v>84</v>
      </c>
      <c r="H2" s="49" t="s">
        <v>85</v>
      </c>
      <c r="I2" s="49" t="s">
        <v>86</v>
      </c>
      <c r="J2" s="49" t="s">
        <v>87</v>
      </c>
      <c r="K2" s="50" t="s">
        <v>88</v>
      </c>
    </row>
    <row r="3" spans="1:11">
      <c r="A3" s="59" t="s">
        <v>76</v>
      </c>
      <c r="B3" s="35"/>
      <c r="C3" s="35"/>
      <c r="D3" s="35"/>
      <c r="E3" s="35"/>
      <c r="F3" s="35"/>
      <c r="G3" s="57">
        <v>2019</v>
      </c>
      <c r="H3" s="57">
        <v>2020</v>
      </c>
      <c r="I3" s="57">
        <v>2021</v>
      </c>
      <c r="J3" s="57">
        <v>2022</v>
      </c>
      <c r="K3" s="58">
        <v>2023</v>
      </c>
    </row>
    <row r="4" spans="1:11">
      <c r="A4" s="44" t="s">
        <v>95</v>
      </c>
      <c r="B4" s="35"/>
      <c r="C4" s="35"/>
      <c r="D4" s="35"/>
      <c r="E4" s="35"/>
      <c r="F4" s="35"/>
      <c r="G4" s="39"/>
      <c r="H4" s="39"/>
      <c r="I4" s="39"/>
      <c r="J4" s="39"/>
      <c r="K4" s="40"/>
    </row>
    <row r="5" spans="1:11">
      <c r="A5" s="47" t="s">
        <v>90</v>
      </c>
      <c r="B5" s="35"/>
      <c r="C5" s="35"/>
      <c r="D5" s="35"/>
      <c r="E5" s="35"/>
      <c r="F5" s="45"/>
      <c r="G5" s="46"/>
      <c r="H5" s="60">
        <f>ROUND((IF(VLOOKUP(H3-1,$G$27:$K$36,5,FALSE)&gt;0,VLOOKUP(H3-1,$G$27:$K$36,5,FALSE),$K$38)),4)</f>
        <v>2.4199999999999999E-2</v>
      </c>
      <c r="I5" s="60">
        <f t="shared" ref="I5:K5" si="0">ROUND((IF(VLOOKUP(I3-1,$G$27:$K$36,5,FALSE)&gt;0,VLOOKUP(I3-1,$G$27:$K$36,5,FALSE),$K$38)),4)</f>
        <v>2.4199999999999999E-2</v>
      </c>
      <c r="J5" s="60">
        <f t="shared" si="0"/>
        <v>2.4199999999999999E-2</v>
      </c>
      <c r="K5" s="61">
        <f t="shared" si="0"/>
        <v>2.4199999999999999E-2</v>
      </c>
    </row>
    <row r="6" spans="1:11">
      <c r="A6" s="34"/>
      <c r="B6" s="35"/>
      <c r="C6" s="35"/>
      <c r="D6" s="35"/>
      <c r="E6" s="35"/>
      <c r="F6" s="35"/>
      <c r="G6" s="35"/>
      <c r="H6" s="35"/>
      <c r="I6" s="35"/>
      <c r="J6" s="35"/>
      <c r="K6" s="43"/>
    </row>
    <row r="7" spans="1:11">
      <c r="A7" s="44" t="s">
        <v>72</v>
      </c>
      <c r="B7" s="35"/>
      <c r="C7" s="35"/>
      <c r="D7" s="35"/>
      <c r="E7" s="35"/>
      <c r="F7" s="35"/>
      <c r="G7" s="35"/>
      <c r="H7" s="35"/>
      <c r="I7" s="35"/>
      <c r="J7" s="35"/>
      <c r="K7" s="43"/>
    </row>
    <row r="8" spans="1:11">
      <c r="A8" s="34" t="s">
        <v>91</v>
      </c>
      <c r="B8" s="35"/>
      <c r="C8" s="35"/>
      <c r="D8" s="35"/>
      <c r="E8" s="35"/>
      <c r="F8" s="35"/>
      <c r="G8" s="46"/>
      <c r="H8" s="149">
        <v>-3.3830000000000002E-3</v>
      </c>
      <c r="I8" s="149">
        <v>-4.1219999999999998E-3</v>
      </c>
      <c r="J8" s="149">
        <v>-4.2579999999999996E-3</v>
      </c>
      <c r="K8" s="150">
        <v>-4.7330000000000002E-3</v>
      </c>
    </row>
    <row r="9" spans="1:11">
      <c r="A9" s="34" t="s">
        <v>92</v>
      </c>
      <c r="B9" s="35"/>
      <c r="C9" s="35"/>
      <c r="D9" s="35"/>
      <c r="E9" s="35"/>
      <c r="F9" s="35"/>
      <c r="G9" s="51"/>
      <c r="H9" s="149">
        <v>-3.3830000000000002E-3</v>
      </c>
      <c r="I9" s="149">
        <v>-4.1219999999999998E-3</v>
      </c>
      <c r="J9" s="149">
        <v>-4.2579999999999996E-3</v>
      </c>
      <c r="K9" s="150">
        <v>-4.7330000000000002E-3</v>
      </c>
    </row>
    <row r="10" spans="1:11">
      <c r="A10" s="34" t="s">
        <v>93</v>
      </c>
      <c r="B10" s="35"/>
      <c r="C10" s="35" t="s">
        <v>133</v>
      </c>
      <c r="D10" s="35"/>
      <c r="E10" s="35"/>
      <c r="F10" s="35"/>
      <c r="G10" s="46"/>
      <c r="H10" s="149">
        <v>-1.0741000000000001E-2</v>
      </c>
      <c r="I10" s="149">
        <v>-1.0741000000000001E-2</v>
      </c>
      <c r="J10" s="149">
        <v>-1.0741000000000001E-2</v>
      </c>
      <c r="K10" s="150">
        <v>-1.0741000000000001E-2</v>
      </c>
    </row>
    <row r="11" spans="1:11">
      <c r="A11" s="34"/>
      <c r="B11" s="35"/>
      <c r="C11" s="35" t="s">
        <v>134</v>
      </c>
      <c r="D11" s="35"/>
      <c r="E11" s="35"/>
      <c r="F11" s="35"/>
      <c r="G11" s="46"/>
      <c r="H11" s="60"/>
      <c r="I11" s="60"/>
      <c r="J11" s="60"/>
      <c r="K11" s="61"/>
    </row>
    <row r="12" spans="1:11">
      <c r="A12" s="34" t="s">
        <v>94</v>
      </c>
      <c r="B12" s="35"/>
      <c r="C12" s="35"/>
      <c r="D12" s="35"/>
      <c r="E12" s="35"/>
      <c r="F12" s="35"/>
      <c r="G12" s="46"/>
      <c r="H12" s="60">
        <v>-1.7000000000000001E-2</v>
      </c>
      <c r="I12" s="60">
        <v>-1.7000000000000001E-2</v>
      </c>
      <c r="J12" s="60">
        <v>-1.7000000000000001E-2</v>
      </c>
      <c r="K12" s="61">
        <v>-1.7000000000000001E-2</v>
      </c>
    </row>
    <row r="13" spans="1:1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43"/>
    </row>
    <row r="14" spans="1:11">
      <c r="A14" s="54" t="s">
        <v>99</v>
      </c>
      <c r="B14" s="35"/>
      <c r="C14" s="35"/>
      <c r="D14" s="35"/>
      <c r="E14" s="35"/>
      <c r="F14" s="35"/>
      <c r="G14" s="35"/>
      <c r="H14" s="35"/>
      <c r="I14" s="35"/>
      <c r="J14" s="35"/>
      <c r="K14" s="43"/>
    </row>
    <row r="15" spans="1:11">
      <c r="A15" s="34" t="s">
        <v>91</v>
      </c>
      <c r="B15" s="35"/>
      <c r="C15" s="35"/>
      <c r="D15" s="35"/>
      <c r="E15" s="35"/>
      <c r="F15" s="35"/>
      <c r="G15" s="46"/>
      <c r="H15" s="55">
        <v>0</v>
      </c>
      <c r="I15" s="55">
        <v>0</v>
      </c>
      <c r="J15" s="55">
        <v>0</v>
      </c>
      <c r="K15" s="56">
        <v>0</v>
      </c>
    </row>
    <row r="16" spans="1:11">
      <c r="A16" s="34" t="s">
        <v>92</v>
      </c>
      <c r="B16" s="35"/>
      <c r="C16" s="35"/>
      <c r="D16" s="35"/>
      <c r="E16" s="35"/>
      <c r="F16" s="35"/>
      <c r="G16" s="46"/>
      <c r="H16" s="55">
        <v>0</v>
      </c>
      <c r="I16" s="55">
        <v>0</v>
      </c>
      <c r="J16" s="55">
        <v>0</v>
      </c>
      <c r="K16" s="56">
        <v>0</v>
      </c>
    </row>
    <row r="17" spans="1:11">
      <c r="A17" s="34" t="s">
        <v>93</v>
      </c>
      <c r="B17" s="35"/>
      <c r="C17" s="35"/>
      <c r="D17" s="35"/>
      <c r="E17" s="35"/>
      <c r="F17" s="35"/>
      <c r="G17" s="46"/>
      <c r="H17" s="55">
        <v>0</v>
      </c>
      <c r="I17" s="55">
        <v>0</v>
      </c>
      <c r="J17" s="55">
        <v>0</v>
      </c>
      <c r="K17" s="56">
        <v>0</v>
      </c>
    </row>
    <row r="18" spans="1:11">
      <c r="A18" s="34" t="s">
        <v>94</v>
      </c>
      <c r="B18" s="35"/>
      <c r="C18" s="35" t="s">
        <v>136</v>
      </c>
      <c r="D18" s="35"/>
      <c r="E18" s="35"/>
      <c r="F18" s="35"/>
      <c r="G18" s="46"/>
      <c r="H18" s="115">
        <v>0</v>
      </c>
      <c r="I18" s="115">
        <v>0</v>
      </c>
      <c r="J18" s="115">
        <v>0</v>
      </c>
      <c r="K18" s="116">
        <v>0</v>
      </c>
    </row>
    <row r="19" spans="1:11" ht="15.75" thickBot="1">
      <c r="A19" s="36"/>
      <c r="B19" s="37"/>
      <c r="C19" s="37" t="s">
        <v>137</v>
      </c>
      <c r="D19" s="37"/>
      <c r="E19" s="37"/>
      <c r="F19" s="37"/>
      <c r="G19" s="38"/>
      <c r="H19" s="113">
        <v>0</v>
      </c>
      <c r="I19" s="113">
        <v>0</v>
      </c>
      <c r="J19" s="113">
        <v>0</v>
      </c>
      <c r="K19" s="114">
        <v>0</v>
      </c>
    </row>
    <row r="20" spans="1:1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2" spans="1:11">
      <c r="A22" s="2" t="s">
        <v>73</v>
      </c>
    </row>
    <row r="23" spans="1:11">
      <c r="A23" s="25" t="s">
        <v>81</v>
      </c>
    </row>
    <row r="24" spans="1:11" ht="15.75" thickBot="1">
      <c r="A24" s="25" t="s">
        <v>82</v>
      </c>
    </row>
    <row r="25" spans="1:11" ht="15" customHeight="1">
      <c r="A25" s="173" t="s">
        <v>74</v>
      </c>
      <c r="B25" s="174"/>
      <c r="C25" s="174"/>
      <c r="D25" s="174"/>
      <c r="E25" s="175"/>
      <c r="F25" s="3"/>
      <c r="G25" s="176" t="s">
        <v>75</v>
      </c>
      <c r="H25" s="177"/>
      <c r="I25" s="177"/>
      <c r="J25" s="177"/>
      <c r="K25" s="178"/>
    </row>
    <row r="26" spans="1:11">
      <c r="A26" s="11" t="s">
        <v>76</v>
      </c>
      <c r="B26" s="18" t="s">
        <v>77</v>
      </c>
      <c r="C26" s="16" t="s">
        <v>78</v>
      </c>
      <c r="D26" s="16" t="s">
        <v>79</v>
      </c>
      <c r="E26" s="17" t="s">
        <v>80</v>
      </c>
      <c r="F26" s="5"/>
      <c r="G26" s="11" t="str">
        <f>A26</f>
        <v>Year</v>
      </c>
      <c r="H26" s="18" t="str">
        <f>B26</f>
        <v>31 March</v>
      </c>
      <c r="I26" s="16" t="str">
        <f t="shared" ref="I26:K26" si="1">C26</f>
        <v>30 June</v>
      </c>
      <c r="J26" s="16" t="str">
        <f t="shared" si="1"/>
        <v>30 September</v>
      </c>
      <c r="K26" s="17" t="str">
        <f t="shared" si="1"/>
        <v>31 December</v>
      </c>
    </row>
    <row r="27" spans="1:11">
      <c r="A27" s="7">
        <v>2024</v>
      </c>
      <c r="B27" s="19"/>
      <c r="C27" s="4"/>
      <c r="D27" s="4"/>
      <c r="E27" s="8"/>
      <c r="F27" s="5"/>
      <c r="G27" s="7">
        <v>2024</v>
      </c>
      <c r="H27" s="22">
        <f>IFERROR((B27/B28-1),0)</f>
        <v>0</v>
      </c>
      <c r="I27" s="23">
        <f>IFERROR((C27/C28-1),0)</f>
        <v>0</v>
      </c>
      <c r="J27" s="23">
        <f>IFERROR((D27/D28-1),0)</f>
        <v>0</v>
      </c>
      <c r="K27" s="24">
        <f t="shared" ref="K27" si="2">IFERROR((E27/E28-1),0)</f>
        <v>0</v>
      </c>
    </row>
    <row r="28" spans="1:11">
      <c r="A28" s="7">
        <v>2023</v>
      </c>
      <c r="B28" s="19"/>
      <c r="C28" s="4"/>
      <c r="D28" s="4"/>
      <c r="E28" s="8"/>
      <c r="F28" s="5"/>
      <c r="G28" s="7">
        <v>2023</v>
      </c>
      <c r="H28" s="22">
        <f t="shared" ref="H28:H36" si="3">IFERROR((B28/B29-1),0)</f>
        <v>0</v>
      </c>
      <c r="I28" s="23">
        <f t="shared" ref="I28:I36" si="4">IFERROR((C28/C29-1),0)</f>
        <v>0</v>
      </c>
      <c r="J28" s="23">
        <f t="shared" ref="J28:J36" si="5">IFERROR((D28/D29-1),0)</f>
        <v>0</v>
      </c>
      <c r="K28" s="24">
        <f t="shared" ref="K28:K36" si="6">IFERROR((E28/E29-1),0)</f>
        <v>0</v>
      </c>
    </row>
    <row r="29" spans="1:11">
      <c r="A29" s="7">
        <v>2022</v>
      </c>
      <c r="B29" s="19"/>
      <c r="C29" s="4"/>
      <c r="D29" s="4"/>
      <c r="E29" s="8"/>
      <c r="F29" s="5"/>
      <c r="G29" s="7">
        <v>2022</v>
      </c>
      <c r="H29" s="22">
        <f t="shared" si="3"/>
        <v>0</v>
      </c>
      <c r="I29" s="23">
        <f t="shared" si="4"/>
        <v>0</v>
      </c>
      <c r="J29" s="23">
        <f t="shared" si="5"/>
        <v>0</v>
      </c>
      <c r="K29" s="24">
        <f t="shared" si="6"/>
        <v>0</v>
      </c>
    </row>
    <row r="30" spans="1:11">
      <c r="A30" s="7">
        <v>2021</v>
      </c>
      <c r="B30" s="19"/>
      <c r="C30" s="4"/>
      <c r="D30" s="4"/>
      <c r="E30" s="8"/>
      <c r="F30" s="5"/>
      <c r="G30" s="7">
        <v>2021</v>
      </c>
      <c r="H30" s="22">
        <f t="shared" si="3"/>
        <v>0</v>
      </c>
      <c r="I30" s="23">
        <f t="shared" si="4"/>
        <v>0</v>
      </c>
      <c r="J30" s="23">
        <f t="shared" si="5"/>
        <v>0</v>
      </c>
      <c r="K30" s="24">
        <f t="shared" si="6"/>
        <v>0</v>
      </c>
    </row>
    <row r="31" spans="1:11">
      <c r="A31" s="7">
        <v>2020</v>
      </c>
      <c r="B31" s="19"/>
      <c r="C31" s="4"/>
      <c r="D31" s="4"/>
      <c r="E31" s="8"/>
      <c r="F31" s="5"/>
      <c r="G31" s="7">
        <v>2020</v>
      </c>
      <c r="H31" s="22">
        <f t="shared" si="3"/>
        <v>0</v>
      </c>
      <c r="I31" s="23">
        <f t="shared" si="4"/>
        <v>0</v>
      </c>
      <c r="J31" s="23">
        <f t="shared" si="5"/>
        <v>0</v>
      </c>
      <c r="K31" s="24">
        <f t="shared" si="6"/>
        <v>0</v>
      </c>
    </row>
    <row r="32" spans="1:11">
      <c r="A32" s="7">
        <v>2019</v>
      </c>
      <c r="B32" s="19"/>
      <c r="C32" s="4"/>
      <c r="D32" s="4"/>
      <c r="E32" s="8"/>
      <c r="F32" s="5"/>
      <c r="G32" s="7">
        <v>2019</v>
      </c>
      <c r="H32" s="22">
        <f t="shared" si="3"/>
        <v>-1</v>
      </c>
      <c r="I32" s="23">
        <f t="shared" si="4"/>
        <v>-1</v>
      </c>
      <c r="J32" s="23">
        <f t="shared" si="5"/>
        <v>-1</v>
      </c>
      <c r="K32" s="24">
        <f t="shared" si="6"/>
        <v>-1</v>
      </c>
    </row>
    <row r="33" spans="1:11">
      <c r="A33" s="7">
        <v>2018</v>
      </c>
      <c r="B33" s="20">
        <v>112.6</v>
      </c>
      <c r="C33" s="12">
        <v>113</v>
      </c>
      <c r="D33" s="12">
        <v>113.5</v>
      </c>
      <c r="E33" s="13">
        <v>114.1</v>
      </c>
      <c r="F33" s="5"/>
      <c r="G33" s="7">
        <v>2018</v>
      </c>
      <c r="H33" s="22">
        <f t="shared" si="3"/>
        <v>1.9004524886877761E-2</v>
      </c>
      <c r="I33" s="23">
        <f t="shared" si="4"/>
        <v>2.0776874435411097E-2</v>
      </c>
      <c r="J33" s="23">
        <f t="shared" si="5"/>
        <v>1.8850987432674993E-2</v>
      </c>
      <c r="K33" s="24">
        <f t="shared" si="6"/>
        <v>1.7841213202497874E-2</v>
      </c>
    </row>
    <row r="34" spans="1:11">
      <c r="A34" s="7">
        <v>2017</v>
      </c>
      <c r="B34" s="20">
        <v>110.5</v>
      </c>
      <c r="C34" s="12">
        <v>110.7</v>
      </c>
      <c r="D34" s="12">
        <v>111.4</v>
      </c>
      <c r="E34" s="13">
        <v>112.1</v>
      </c>
      <c r="F34" s="5"/>
      <c r="G34" s="7">
        <f>A34</f>
        <v>2017</v>
      </c>
      <c r="H34" s="22">
        <f t="shared" si="3"/>
        <v>2.1256931608133023E-2</v>
      </c>
      <c r="I34" s="23">
        <f t="shared" si="4"/>
        <v>1.9337016574585641E-2</v>
      </c>
      <c r="J34" s="23">
        <f t="shared" si="5"/>
        <v>1.8281535648994485E-2</v>
      </c>
      <c r="K34" s="24">
        <f t="shared" si="6"/>
        <v>1.9090909090909047E-2</v>
      </c>
    </row>
    <row r="35" spans="1:11">
      <c r="A35" s="9">
        <v>2016</v>
      </c>
      <c r="B35" s="20">
        <v>108.2</v>
      </c>
      <c r="C35" s="12">
        <v>108.6</v>
      </c>
      <c r="D35" s="12">
        <v>109.4</v>
      </c>
      <c r="E35" s="13">
        <v>110</v>
      </c>
      <c r="F35" s="5"/>
      <c r="G35" s="9">
        <f>A35</f>
        <v>2016</v>
      </c>
      <c r="H35" s="22">
        <f t="shared" si="3"/>
        <v>1.3108614232209881E-2</v>
      </c>
      <c r="I35" s="23">
        <f t="shared" si="4"/>
        <v>1.0232558139534831E-2</v>
      </c>
      <c r="J35" s="23">
        <f t="shared" si="5"/>
        <v>1.2962962962963065E-2</v>
      </c>
      <c r="K35" s="24">
        <f t="shared" si="6"/>
        <v>1.4760147601476037E-2</v>
      </c>
    </row>
    <row r="36" spans="1:11">
      <c r="A36" s="9">
        <v>2015</v>
      </c>
      <c r="B36" s="20">
        <v>106.8</v>
      </c>
      <c r="C36" s="12">
        <v>107.5</v>
      </c>
      <c r="D36" s="12">
        <v>108</v>
      </c>
      <c r="E36" s="13">
        <v>108.4</v>
      </c>
      <c r="F36" s="3"/>
      <c r="G36" s="9">
        <f>A36</f>
        <v>2015</v>
      </c>
      <c r="H36" s="22">
        <f t="shared" si="3"/>
        <v>1.3282732447817747E-2</v>
      </c>
      <c r="I36" s="23">
        <f t="shared" si="4"/>
        <v>1.5108593012275628E-2</v>
      </c>
      <c r="J36" s="23">
        <f t="shared" si="5"/>
        <v>1.5037593984962294E-2</v>
      </c>
      <c r="K36" s="24">
        <f t="shared" si="6"/>
        <v>1.6885553470919357E-2</v>
      </c>
    </row>
    <row r="37" spans="1:11" ht="15.75" thickBot="1">
      <c r="A37" s="10">
        <v>2014</v>
      </c>
      <c r="B37" s="21">
        <v>105.4</v>
      </c>
      <c r="C37" s="14">
        <v>105.9</v>
      </c>
      <c r="D37" s="14">
        <v>106.4</v>
      </c>
      <c r="E37" s="15">
        <v>106.6</v>
      </c>
      <c r="F37" s="3"/>
      <c r="G37" s="10"/>
      <c r="H37" s="21"/>
      <c r="I37" s="14"/>
      <c r="J37" s="14"/>
      <c r="K37" s="15"/>
    </row>
    <row r="38" spans="1:11" ht="15.75" thickBot="1">
      <c r="G38" s="27" t="s">
        <v>89</v>
      </c>
      <c r="H38" s="28"/>
      <c r="I38" s="28"/>
      <c r="J38" s="28"/>
      <c r="K38" s="29">
        <v>2.4199999999999999E-2</v>
      </c>
    </row>
  </sheetData>
  <mergeCells count="2">
    <mergeCell ref="A25:E25"/>
    <mergeCell ref="G25:K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"/>
  <sheetViews>
    <sheetView workbookViewId="0"/>
  </sheetViews>
  <sheetFormatPr defaultRowHeight="15"/>
  <sheetData>
    <row r="1" spans="1:4">
      <c r="A1" s="2" t="s">
        <v>211</v>
      </c>
      <c r="D1" s="139" t="s">
        <v>212</v>
      </c>
    </row>
    <row r="2" spans="1:4">
      <c r="A2" s="2"/>
    </row>
    <row r="3" spans="1:4">
      <c r="A3" s="152" t="s">
        <v>210</v>
      </c>
      <c r="D3" s="139" t="s">
        <v>209</v>
      </c>
    </row>
  </sheetData>
  <hyperlinks>
    <hyperlink ref="D3" r:id="rId1"/>
    <hyperlink ref="D1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d32907c5-24ad-45fa-b08b-e299a201b8a6">R0001317830</Record_x0020_Number>
    <pc986450c19f4993ae8e7844e81a8eba xmlns="d32907c5-24ad-45fa-b08b-e299a201b8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2019-2020</TermName>
          <TermId xmlns="http://schemas.microsoft.com/office/infopath/2007/PartnerControls">9667ee3e-58c2-4895-a501-e51325fac59c</TermId>
        </TermInfo>
      </Terms>
    </pc986450c19f4993ae8e7844e81a8eba>
    <IconOverlay xmlns="http://schemas.microsoft.com/sharepoint/v4" xsi:nil="true"/>
    <TaxCatchAll xmlns="d32907c5-24ad-45fa-b08b-e299a201b8a6">
      <Value>1227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istribution Pricing Document" ma:contentTypeID="0x01010040455D106F859F468E6D452FBFEBB26800174C54FB34BBF04C9819D251BEF1E746002099F580B0EEC646B9939C887FCAA67F" ma:contentTypeVersion="12" ma:contentTypeDescription="" ma:contentTypeScope="" ma:versionID="75382dd76b97c1c7d22b601e24697263">
  <xsd:schema xmlns:xsd="http://www.w3.org/2001/XMLSchema" xmlns:xs="http://www.w3.org/2001/XMLSchema" xmlns:p="http://schemas.microsoft.com/office/2006/metadata/properties" xmlns:ns2="d32907c5-24ad-45fa-b08b-e299a201b8a6" xmlns:ns3="http://schemas.microsoft.com/sharepoint/v4" targetNamespace="http://schemas.microsoft.com/office/2006/metadata/properties" ma:root="true" ma:fieldsID="8505d4caa7ef50dcfb455b50bcbeb627" ns2:_="" ns3:_="">
    <xsd:import namespace="d32907c5-24ad-45fa-b08b-e299a201b8a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pc986450c19f4993ae8e7844e81a8eba" minOccurs="0"/>
                <xsd:element ref="ns2:TaxCatchAll" minOccurs="0"/>
                <xsd:element ref="ns2:TaxCatchAllLabel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907c5-24ad-45fa-b08b-e299a201b8a6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pc986450c19f4993ae8e7844e81a8eba" ma:index="9" nillable="true" ma:taxonomy="true" ma:internalName="pc986450c19f4993ae8e7844e81a8eba" ma:taxonomyFieldName="Financial_x0020_Period" ma:displayName="Financial Year" ma:default="" ma:fieldId="{9c986450-c19f-4993-ae8e-7844e81a8eba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b4dba8e-bde8-4ac2-8551-f996d89d3c23}" ma:internalName="TaxCatchAll" ma:showField="CatchAllData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b4dba8e-bde8-4ac2-8551-f996d89d3c23}" ma:internalName="TaxCatchAllLabel" ma:readOnly="true" ma:showField="CatchAllDataLabel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007A3-02CA-457D-BC0F-6B8D95D1E048}">
  <ds:schemaRefs>
    <ds:schemaRef ds:uri="d32907c5-24ad-45fa-b08b-e299a201b8a6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3EC2BB-407C-422D-A9EE-F785D419B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907c5-24ad-45fa-b08b-e299a201b8a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F901D-E7AE-4587-8B6C-8C1237E30B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8FFDE4B-38EE-436E-A328-151B25F58920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A179EB0E-B51C-4BBE-828F-55BF34E0CD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2019-20 Fee Based Services</vt:lpstr>
      <vt:lpstr>2019-20 Quoted Services</vt:lpstr>
      <vt:lpstr>2019-20 Metering</vt:lpstr>
      <vt:lpstr>2019-20 Public Lighting</vt:lpstr>
      <vt:lpstr>CPI X-Factors &amp; Adjustments</vt:lpstr>
      <vt:lpstr>ACS Price Control Formula</vt:lpstr>
    </vt:vector>
  </TitlesOfParts>
  <Company>TasNetworks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TN - PP008 - Pricing Model - Alternative Control Services</dc:title>
  <dc:creator>Esther Pither</dc:creator>
  <cp:lastModifiedBy>Angela Turner</cp:lastModifiedBy>
  <cp:lastPrinted>2019-05-20T13:41:15Z</cp:lastPrinted>
  <dcterms:created xsi:type="dcterms:W3CDTF">2018-07-05T06:22:42Z</dcterms:created>
  <dcterms:modified xsi:type="dcterms:W3CDTF">2019-05-21T10:24:16Z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0x01010040455D106F859F468E6D452FBFEBB26800174C54FB34BBF04C9819D251BEF1E746002099F580B0EEC646B9939C887FCAA67F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{0cefc182-ae07-4171-9131-5ca57d1739ab}</vt:lpwstr>
  </property>
  <property fmtid="{D5CDD505-2E9C-101B-9397-08002B2CF9AE}" pid="5" name="RecordPoint_ActiveItemListId">
    <vt:lpwstr>{cd8c0f0f-18b3-4f7c-a820-57c78a457cc7}</vt:lpwstr>
  </property>
  <property fmtid="{D5CDD505-2E9C-101B-9397-08002B2CF9AE}" pid="6" name="RecordPoint_ActiveItemUniqueId">
    <vt:lpwstr>{bfa4aee7-86a9-4352-95b7-737cb6c88ddd}</vt:lpwstr>
  </property>
  <property fmtid="{D5CDD505-2E9C-101B-9397-08002B2CF9AE}" pid="7" name="RecordPoint_ActiveItemWebId">
    <vt:lpwstr>{c332c4e2-1c67-469b-b431-a240de2a6ebe}</vt:lpwstr>
  </property>
  <property fmtid="{D5CDD505-2E9C-101B-9397-08002B2CF9AE}" pid="8" name="Financial Period">
    <vt:lpwstr>1227;#2019-2020|9667ee3e-58c2-4895-a501-e51325fac59c</vt:lpwstr>
  </property>
  <property fmtid="{D5CDD505-2E9C-101B-9397-08002B2CF9AE}" pid="9" name="RecordPoint_RecordNumberSubmitted">
    <vt:lpwstr>R0001317830</vt:lpwstr>
  </property>
  <property fmtid="{D5CDD505-2E9C-101B-9397-08002B2CF9AE}" pid="10" name="RecordPoint_SubmissionCompleted">
    <vt:lpwstr>2019-05-21T10:37:48.1425869+10:00</vt:lpwstr>
  </property>
</Properties>
</file>